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629" documentId="13_ncr:1_{2B86E354-F780-45D1-942E-10D181CF870D}" xr6:coauthVersionLast="47" xr6:coauthVersionMax="47" xr10:uidLastSave="{470FA676-1956-426C-8A23-D5F29B1CA658}"/>
  <bookViews>
    <workbookView xWindow="28680" yWindow="-120" windowWidth="29040" windowHeight="15720" xr2:uid="{00000000-000D-0000-FFFF-FFFF00000000}"/>
  </bookViews>
  <sheets>
    <sheet name="Додаток_2" sheetId="7" r:id="rId1"/>
  </sheets>
  <definedNames>
    <definedName name="_xlnm.Print_Area" localSheetId="0">Додаток_2!$A$1:$F$282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2" i="7" l="1"/>
  <c r="F261" i="7"/>
  <c r="F260" i="7"/>
  <c r="F258" i="7"/>
  <c r="F257" i="7"/>
  <c r="F256" i="7"/>
  <c r="F255" i="7"/>
  <c r="F254" i="7"/>
  <c r="F251" i="7"/>
  <c r="F250" i="7"/>
  <c r="F249" i="7"/>
  <c r="F248" i="7"/>
  <c r="F247" i="7"/>
  <c r="F246" i="7"/>
  <c r="F245" i="7"/>
  <c r="F244" i="7"/>
  <c r="F243" i="7"/>
  <c r="F241" i="7"/>
  <c r="F240" i="7"/>
  <c r="F239" i="7"/>
  <c r="F238" i="7"/>
  <c r="F237" i="7"/>
  <c r="F236" i="7"/>
  <c r="F235" i="7"/>
  <c r="F234" i="7"/>
  <c r="F233" i="7"/>
  <c r="F232" i="7"/>
  <c r="F231" i="7"/>
  <c r="F230" i="7"/>
  <c r="F229" i="7"/>
  <c r="F228" i="7"/>
  <c r="F227" i="7"/>
  <c r="F226" i="7"/>
  <c r="F225" i="7"/>
  <c r="F223" i="7"/>
  <c r="F222" i="7"/>
  <c r="F221" i="7"/>
  <c r="F220" i="7"/>
  <c r="F219" i="7"/>
  <c r="F218" i="7"/>
  <c r="F217" i="7"/>
  <c r="F216" i="7"/>
  <c r="F215" i="7"/>
  <c r="F214" i="7"/>
  <c r="F213" i="7"/>
  <c r="F212" i="7"/>
  <c r="F211" i="7"/>
  <c r="F210" i="7"/>
  <c r="F209" i="7"/>
  <c r="F208" i="7"/>
  <c r="F207" i="7"/>
  <c r="F206" i="7"/>
  <c r="F205" i="7"/>
  <c r="F204" i="7"/>
  <c r="F203" i="7"/>
  <c r="F202" i="7"/>
  <c r="F201" i="7"/>
  <c r="F200" i="7"/>
  <c r="F198" i="7"/>
  <c r="F197" i="7"/>
  <c r="F196" i="7"/>
  <c r="F195" i="7"/>
  <c r="F194" i="7"/>
  <c r="F193" i="7"/>
  <c r="F192" i="7"/>
  <c r="F191" i="7"/>
  <c r="F190" i="7"/>
  <c r="F189" i="7"/>
  <c r="F188" i="7"/>
  <c r="F185" i="7"/>
  <c r="F184" i="7"/>
  <c r="F183" i="7"/>
  <c r="F182" i="7"/>
  <c r="F181" i="7"/>
  <c r="F180" i="7"/>
  <c r="F179" i="7"/>
  <c r="F178" i="7"/>
  <c r="F177" i="7"/>
  <c r="F176" i="7"/>
  <c r="F174" i="7"/>
  <c r="F173" i="7"/>
  <c r="F172" i="7"/>
  <c r="F171" i="7"/>
  <c r="F169" i="7"/>
  <c r="F168" i="7"/>
  <c r="F167" i="7"/>
  <c r="F166" i="7"/>
  <c r="F165" i="7"/>
  <c r="F164" i="7"/>
  <c r="F163" i="7"/>
  <c r="F162" i="7"/>
  <c r="F159" i="7"/>
  <c r="F158" i="7"/>
  <c r="F157" i="7"/>
  <c r="F156" i="7"/>
  <c r="F155" i="7"/>
  <c r="F154" i="7"/>
  <c r="F153" i="7"/>
  <c r="F152" i="7"/>
  <c r="F151" i="7"/>
  <c r="F150" i="7"/>
  <c r="F149" i="7"/>
  <c r="F147" i="7"/>
  <c r="F146" i="7"/>
  <c r="F145" i="7"/>
  <c r="F144" i="7"/>
  <c r="F143" i="7"/>
  <c r="D142" i="7"/>
  <c r="F142" i="7" s="1"/>
  <c r="F141" i="7"/>
  <c r="F140" i="7"/>
  <c r="F139" i="7"/>
  <c r="F138" i="7"/>
  <c r="F137" i="7"/>
  <c r="F136" i="7"/>
  <c r="F135" i="7"/>
  <c r="F134" i="7"/>
  <c r="F133" i="7"/>
  <c r="D132" i="7"/>
  <c r="F132" i="7" s="1"/>
  <c r="F131" i="7"/>
  <c r="F130" i="7"/>
  <c r="F129" i="7"/>
  <c r="F128" i="7"/>
  <c r="F127" i="7"/>
  <c r="F126" i="7"/>
  <c r="F125" i="7"/>
  <c r="F124" i="7"/>
  <c r="F122" i="7"/>
  <c r="F121" i="7"/>
  <c r="F120" i="7"/>
  <c r="F119" i="7"/>
  <c r="F118" i="7"/>
  <c r="D117" i="7"/>
  <c r="F117" i="7" s="1"/>
  <c r="F116" i="7"/>
  <c r="F115" i="7"/>
  <c r="F114" i="7"/>
  <c r="F113" i="7"/>
  <c r="F112" i="7"/>
  <c r="F111" i="7"/>
  <c r="F110" i="7"/>
  <c r="D109" i="7"/>
  <c r="F109" i="7" s="1"/>
  <c r="F108" i="7"/>
  <c r="F107" i="7"/>
  <c r="D106" i="7"/>
  <c r="F106" i="7" s="1"/>
  <c r="D105" i="7"/>
  <c r="F105" i="7" s="1"/>
  <c r="F104" i="7"/>
  <c r="D103" i="7"/>
  <c r="F103" i="7" s="1"/>
  <c r="D102" i="7"/>
  <c r="F102" i="7" s="1"/>
  <c r="D101" i="7"/>
  <c r="F101" i="7" s="1"/>
  <c r="F100" i="7"/>
  <c r="F99" i="7"/>
  <c r="F97" i="7"/>
  <c r="F96" i="7"/>
  <c r="F95" i="7"/>
  <c r="F94" i="7"/>
  <c r="F93" i="7"/>
  <c r="F92" i="7"/>
  <c r="F91" i="7"/>
  <c r="F90" i="7"/>
  <c r="F89" i="7"/>
  <c r="F87" i="7"/>
  <c r="F86" i="7"/>
  <c r="F85" i="7"/>
  <c r="F84" i="7"/>
  <c r="F83" i="7"/>
  <c r="F82" i="7"/>
  <c r="F81" i="7"/>
  <c r="F80" i="7"/>
  <c r="F79" i="7"/>
  <c r="F78" i="7"/>
  <c r="F77" i="7"/>
  <c r="F76" i="7"/>
  <c r="F75" i="7"/>
  <c r="F74" i="7"/>
  <c r="F73" i="7"/>
  <c r="A73" i="7"/>
  <c r="A74" i="7" s="1"/>
  <c r="A75" i="7" s="1"/>
  <c r="A76" i="7" s="1"/>
  <c r="A77" i="7" s="1"/>
  <c r="A78" i="7" s="1"/>
  <c r="A79" i="7" s="1"/>
  <c r="A80" i="7" s="1"/>
  <c r="A81" i="7" s="1"/>
  <c r="A82" i="7" s="1"/>
  <c r="A83" i="7" s="1"/>
  <c r="A84" i="7" s="1"/>
  <c r="A85" i="7" s="1"/>
  <c r="A86" i="7" s="1"/>
  <c r="A87" i="7" s="1"/>
  <c r="A89" i="7" s="1"/>
  <c r="A90" i="7" s="1"/>
  <c r="A91" i="7" s="1"/>
  <c r="A92" i="7" s="1"/>
  <c r="A93" i="7" s="1"/>
  <c r="A94" i="7" s="1"/>
  <c r="A95" i="7" s="1"/>
  <c r="A96" i="7" s="1"/>
  <c r="A97"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9" i="7" s="1"/>
  <c r="A150" i="7" s="1"/>
  <c r="A151" i="7" s="1"/>
  <c r="A152" i="7" s="1"/>
  <c r="A153" i="7" s="1"/>
  <c r="A154" i="7" s="1"/>
  <c r="A155" i="7" s="1"/>
  <c r="A156" i="7" s="1"/>
  <c r="A157" i="7" s="1"/>
  <c r="A158" i="7" s="1"/>
  <c r="A159" i="7" s="1"/>
  <c r="A162" i="7" s="1"/>
  <c r="A163" i="7" s="1"/>
  <c r="A164" i="7" s="1"/>
  <c r="A165" i="7" s="1"/>
  <c r="A166" i="7" s="1"/>
  <c r="A167" i="7" s="1"/>
  <c r="A168" i="7" s="1"/>
  <c r="A169" i="7" s="1"/>
  <c r="A171" i="7" s="1"/>
  <c r="A172" i="7" s="1"/>
  <c r="A173" i="7" s="1"/>
  <c r="A174" i="7" s="1"/>
  <c r="A176" i="7" s="1"/>
  <c r="A177" i="7" s="1"/>
  <c r="A178" i="7" s="1"/>
  <c r="A179" i="7" s="1"/>
  <c r="A180" i="7" s="1"/>
  <c r="A181" i="7" s="1"/>
  <c r="A182" i="7" s="1"/>
  <c r="A183" i="7" s="1"/>
  <c r="A184" i="7" s="1"/>
  <c r="A185" i="7" s="1"/>
  <c r="A188" i="7" s="1"/>
  <c r="A189" i="7" s="1"/>
  <c r="A190" i="7" s="1"/>
  <c r="A191" i="7" s="1"/>
  <c r="A192" i="7" s="1"/>
  <c r="A193" i="7" s="1"/>
  <c r="A194" i="7" s="1"/>
  <c r="A195" i="7" s="1"/>
  <c r="A196" i="7" s="1"/>
  <c r="A197" i="7" s="1"/>
  <c r="A198"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5" i="7" s="1"/>
  <c r="A226" i="7" s="1"/>
  <c r="A227" i="7" s="1"/>
  <c r="A228" i="7" s="1"/>
  <c r="A229" i="7" s="1"/>
  <c r="A230" i="7" s="1"/>
  <c r="A231" i="7" s="1"/>
  <c r="A232" i="7" s="1"/>
  <c r="A233" i="7" s="1"/>
  <c r="A234" i="7" s="1"/>
  <c r="A235" i="7" s="1"/>
  <c r="A236" i="7" s="1"/>
  <c r="A237" i="7" s="1"/>
  <c r="A238" i="7" s="1"/>
  <c r="A239" i="7" s="1"/>
  <c r="A240" i="7" s="1"/>
  <c r="A241" i="7" s="1"/>
  <c r="A243" i="7" s="1"/>
  <c r="A244" i="7" s="1"/>
  <c r="A245" i="7" s="1"/>
  <c r="A246" i="7" s="1"/>
  <c r="A247" i="7" s="1"/>
  <c r="A248" i="7" s="1"/>
  <c r="A249" i="7" s="1"/>
  <c r="A250" i="7" s="1"/>
  <c r="A251" i="7" s="1"/>
  <c r="A254" i="7" s="1"/>
  <c r="A255" i="7" s="1"/>
  <c r="A256" i="7" s="1"/>
  <c r="A257" i="7" s="1"/>
  <c r="A258" i="7" s="1"/>
  <c r="A260" i="7" s="1"/>
  <c r="A261" i="7" s="1"/>
  <c r="A262" i="7" s="1"/>
  <c r="D71" i="7"/>
  <c r="F71" i="7" s="1"/>
  <c r="F70" i="7"/>
  <c r="D69" i="7"/>
  <c r="F69" i="7" s="1"/>
  <c r="D68" i="7"/>
  <c r="F68" i="7" s="1"/>
  <c r="D67" i="7"/>
  <c r="F67" i="7" s="1"/>
  <c r="F66" i="7"/>
  <c r="F65" i="7"/>
  <c r="F64" i="7"/>
  <c r="F63" i="7"/>
  <c r="F62" i="7"/>
  <c r="F61" i="7"/>
  <c r="F60" i="7"/>
  <c r="F59" i="7"/>
  <c r="F58" i="7"/>
  <c r="D56" i="7"/>
  <c r="F56" i="7" s="1"/>
  <c r="F55" i="7"/>
  <c r="F54" i="7"/>
  <c r="F53" i="7"/>
  <c r="F52" i="7"/>
  <c r="F51" i="7"/>
  <c r="F49" i="7"/>
  <c r="D48" i="7"/>
  <c r="F48" i="7" s="1"/>
  <c r="F47" i="7"/>
  <c r="F46" i="7"/>
  <c r="F45" i="7"/>
  <c r="F44" i="7"/>
  <c r="F43" i="7"/>
  <c r="F42" i="7"/>
  <c r="D40" i="7"/>
  <c r="F40" i="7" s="1"/>
  <c r="F39" i="7"/>
  <c r="F38" i="7"/>
  <c r="F37" i="7"/>
  <c r="F34" i="7"/>
  <c r="F33" i="7"/>
  <c r="F32" i="7"/>
  <c r="F31" i="7"/>
  <c r="F30" i="7"/>
  <c r="F29" i="7"/>
  <c r="F28" i="7"/>
  <c r="F27" i="7"/>
  <c r="F26" i="7"/>
  <c r="F25" i="7"/>
  <c r="F24" i="7"/>
  <c r="F23" i="7"/>
  <c r="F22" i="7"/>
  <c r="F21" i="7"/>
  <c r="F20" i="7"/>
  <c r="F19" i="7"/>
  <c r="F18" i="7"/>
  <c r="F17" i="7"/>
  <c r="F263" i="7" l="1"/>
</calcChain>
</file>

<file path=xl/sharedStrings.xml><?xml version="1.0" encoding="utf-8"?>
<sst xmlns="http://schemas.openxmlformats.org/spreadsheetml/2006/main" count="507" uniqueCount="263">
  <si>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</si>
  <si>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</si>
  <si>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</si>
  <si>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</si>
  <si>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</si>
  <si>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</si>
  <si>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</si>
  <si>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</si>
  <si>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Кількість</t>
  </si>
  <si>
    <t>м</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</si>
  <si>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</si>
  <si>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r>
      <rPr>
        <b/>
        <i/>
        <sz val="12"/>
        <color rgb="FF000000"/>
        <rFont val="Times New Roman"/>
        <family val="1"/>
        <charset val="204"/>
      </rPr>
      <t xml:space="preserve">Інформація для Учасника:
</t>
    </r>
    <r>
      <rPr>
        <i/>
        <sz val="12"/>
        <color rgb="FF000000"/>
        <rFont val="Times New Roman"/>
        <family val="1"/>
        <charset val="204"/>
      </rPr>
      <t>-Цінова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</si>
  <si>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r>
      <t xml:space="preserve">Умови оплати: </t>
    </r>
    <r>
      <rPr>
        <sz val="14"/>
        <color theme="1"/>
        <rFont val="Times New Roman"/>
        <family val="1"/>
        <charset val="204"/>
      </rPr>
      <t>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</si>
  <si>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</si>
  <si>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</si>
  <si>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</si>
  <si>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</si>
  <si>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</si>
  <si>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</si>
  <si>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r>
      <rPr>
        <b/>
        <i/>
        <sz val="12"/>
        <rFont val="Times New Roman"/>
        <family val="1"/>
        <charset val="204"/>
      </rPr>
      <t xml:space="preserve">"Надаючи свою цінову пропозицію, наша компанія погоджується з наступними вимогами даної закупівлі: </t>
    </r>
    <r>
      <rPr>
        <i/>
        <sz val="12"/>
        <rFont val="Times New Roman"/>
        <family val="1"/>
        <charset val="204"/>
      </rPr>
      <t xml:space="preserve">
1. Вважається, що Підрядник повністю розуміє обсяг робіт та гарантує, що всі необхідні основні, супутні та допоміжні роботи та матеріали включені до тендерної пропозиції. В таблиці вказана чиста площа будівельних конструкцій без технологічних напусків та відходів що можуть утворитися в процесі монтажних робіт.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 по поточному лоту(розділу), він повинен врахувати ці витрати у власній пропозиції.
2. Матеріали для виконання даного переліку забезпечує підрядник (якщо договірною ціною не передбачене інше).
3. Ціна пропозиції враховує усі податки, мита, інше у відповідності до законодавства України. 
4. У випадку змін в митному законодавстві, вартість робіт не змінюється.
5. </t>
    </r>
    <r>
      <rPr>
        <b/>
        <i/>
        <sz val="12"/>
        <rFont val="Times New Roman"/>
        <family val="1"/>
        <charset val="204"/>
      </rPr>
      <t>Ціна пропозиції враховує інші необхідні витрати</t>
    </r>
    <r>
      <rPr>
        <i/>
        <sz val="12"/>
        <rFont val="Times New Roman"/>
        <family val="1"/>
        <charset val="204"/>
      </rPr>
      <t xml:space="preserve"> включаючи, але не обмежуючись, усі загальнобудівельні (побутове містечко, необхідні підключення до енергомереж, тощо), адміністративні, інші подібні витрати, забезпечення вимог (норм) та засобів реалізації охорони праці, підтримання майданчика та робочих місць у чистоті, вивіз сміття, що утворилось в процесі виконання робіт, перебазування техніки, влаштування тимчасового освітлення, прибуток, тощо.
6. </t>
    </r>
    <r>
      <rPr>
        <b/>
        <i/>
        <sz val="12"/>
        <rFont val="Times New Roman"/>
        <family val="1"/>
        <charset val="204"/>
      </rPr>
      <t>У вартість матеріалів входить вартість їх транспортування, навантаження, складування</t>
    </r>
    <r>
      <rPr>
        <i/>
        <sz val="12"/>
        <rFont val="Times New Roman"/>
        <family val="1"/>
        <charset val="204"/>
      </rPr>
      <t xml:space="preserve"> (приміщення або інший вид ділянки складування Замовником не надається), підйом на поверх.
7. У вартість має бути включене розбирання, збирання риштувань.
8. У вартість мають бути включені роботи по захисту існуючих конструкцій (вікна, сходові марші та інше) або їх відновлення у випадку пошкодження Підрядником.
9. Пробивання (свердління) отворів діаметром менше 250 мм входять у вартість монтажу обладнання, конструкцій.
10. Тимчасове електропостачання та освітлення виконується за рахунок Виконавця робіт.  
11. Вартість комунальних послуг сплачується Замовником та не включається у вартість робіт Підрядника.
12. У вартість одиничних розцінок на роботи включаються адміністративні, транспортні витрати та витрати на можливе покриття ризиків. 
13. У вартість одиничних розцінок на роботи включаються вартість витратних матеріалів.
14. Ціни за одиницю, зазначені в технічному обсязі, є твердими та фіксованими та не підлягають коригуванню протягом усього періоду виконання, завершення, виправлення будь-яких частин роботи та до моменту здачі роботи.
15. Учасники тендеру включають усі, прямі та непрямі витрати, до загальної пропонованої ціни. 
16. У разі подальшого оздоблення існуючих конструкцій, вартість оздоблення включає підготовчі роботи по влаштуванню (наприклад: вартість очистки стіни перед шпаклівкою включаєтться в вартість робот по шпаклівки і т.п.)
17. Вартість робіт включає в собі всі необхідні витрати на виконання робіт в зимовий період (обігрів приміщень, прогрів бетону та інше)
18. Вартість використання машин та механізмів (власних, орендованих або використовуємих за іншими правами власності) включається в одиничні розцінки робіт
19. Роботи із спорудження тимчасових виробничих та побутових споруд, необхідних для організаціїі обслуговування будівництва включаються у вартість робіт
20. Підрядник забов'язується під час виконання робіт дотримуватись вимог всіх чинних нормативних документів в галузі будівництва, в тому числі вести всю документацію відповідно до ДБН А.3.1-5:2016 ""Організація Будівельного Виробництва""."						
21. Підрядник розуміє складну ситуацію в Українській енергетичній системі та врахував в вартості одиничних розцінок непередбачувані матеріали, пов'язані з забезпеченням майданчику джерелами безперебійного живленнями та паливом до них.	</t>
    </r>
  </si>
  <si>
    <r>
      <rPr>
        <b/>
        <i/>
        <sz val="12"/>
        <rFont val="Times New Roman"/>
        <family val="1"/>
        <charset val="204"/>
      </rPr>
      <t>"Надаючи свою цінову пропозицію, наша компанія погоджується з наступними вимогами до будівельних матеріалів:</t>
    </r>
    <r>
      <rPr>
        <i/>
        <sz val="12"/>
        <rFont val="Times New Roman"/>
        <family val="1"/>
        <charset val="204"/>
      </rPr>
      <t xml:space="preserve">
</t>
    </r>
    <r>
      <rPr>
        <b/>
        <i/>
        <sz val="12"/>
        <rFont val="Times New Roman"/>
        <family val="1"/>
        <charset val="204"/>
      </rPr>
      <t>1. Якість та відповідність стандартам:</t>
    </r>
    <r>
      <rPr>
        <i/>
        <sz val="12"/>
        <rFont val="Times New Roman"/>
        <family val="1"/>
        <charset val="204"/>
      </rPr>
      <t xml:space="preserve"> Матеріали повинні відповідати державним стандартам та технічним умовам, що підтверджується сертифікатами якості.
</t>
    </r>
    <r>
      <rPr>
        <b/>
        <i/>
        <sz val="12"/>
        <rFont val="Times New Roman"/>
        <family val="1"/>
        <charset val="204"/>
      </rPr>
      <t>2. Міцність та довговічність:</t>
    </r>
    <r>
      <rPr>
        <i/>
        <sz val="12"/>
        <rFont val="Times New Roman"/>
        <family val="1"/>
        <charset val="204"/>
      </rPr>
      <t xml:space="preserve"> Матеріали повинні мати високу міцність та довговічність, щоб забезпечити надійність конструкцій.
</t>
    </r>
    <r>
      <rPr>
        <b/>
        <i/>
        <sz val="12"/>
        <rFont val="Times New Roman"/>
        <family val="1"/>
        <charset val="204"/>
      </rPr>
      <t xml:space="preserve">3. Екологічність: </t>
    </r>
    <r>
      <rPr>
        <i/>
        <sz val="12"/>
        <rFont val="Times New Roman"/>
        <family val="1"/>
        <charset val="204"/>
      </rPr>
      <t xml:space="preserve">Використання матеріалів, які не шкодять навколишньому середовищу та здоров’ю людей.
</t>
    </r>
    <r>
      <rPr>
        <b/>
        <i/>
        <sz val="12"/>
        <rFont val="Times New Roman"/>
        <family val="1"/>
        <charset val="204"/>
      </rPr>
      <t>4. Вогнестійкість:</t>
    </r>
    <r>
      <rPr>
        <i/>
        <sz val="12"/>
        <rFont val="Times New Roman"/>
        <family val="1"/>
        <charset val="204"/>
      </rPr>
      <t xml:space="preserve"> Матеріали повинні відповідати вимогам пожежної безпеки.
</t>
    </r>
    <r>
      <rPr>
        <b/>
        <i/>
        <sz val="12"/>
        <rFont val="Times New Roman"/>
        <family val="1"/>
        <charset val="204"/>
      </rPr>
      <t>5. Тепло- та звукоізоляція:</t>
    </r>
    <r>
      <rPr>
        <i/>
        <sz val="12"/>
        <rFont val="Times New Roman"/>
        <family val="1"/>
        <charset val="204"/>
      </rPr>
      <t xml:space="preserve"> Матеріали повинні забезпечувати необхідний рівень тепло- та звукоізоляції.
</t>
    </r>
    <r>
      <rPr>
        <b/>
        <i/>
        <sz val="12"/>
        <rFont val="Times New Roman"/>
        <family val="1"/>
        <charset val="204"/>
      </rPr>
      <t>6. Стійкість до впливу зовнішніх факторів:</t>
    </r>
    <r>
      <rPr>
        <i/>
        <sz val="12"/>
        <rFont val="Times New Roman"/>
        <family val="1"/>
        <charset val="204"/>
      </rPr>
      <t xml:space="preserve"> Матеріали повинні бути стійкими до впливу вологи, температурних коливань, ультрафіолетового випромінювання та інших зовнішніх факторів.</t>
    </r>
  </si>
  <si>
    <t>Найменування робіт та витрат</t>
  </si>
  <si>
    <t>Одиниця виміру</t>
  </si>
  <si>
    <t>Вартість одиниці, грн.  включаючі всі податки</t>
  </si>
  <si>
    <t>Загальна вартість, грн.  включаючі всі податки</t>
  </si>
  <si>
    <t>Роздiл 1. Демонтажні роботи</t>
  </si>
  <si>
    <t xml:space="preserve">  м2</t>
  </si>
  <si>
    <t xml:space="preserve">  м</t>
  </si>
  <si>
    <t xml:space="preserve">  м3</t>
  </si>
  <si>
    <t xml:space="preserve">  шт</t>
  </si>
  <si>
    <t xml:space="preserve">  т</t>
  </si>
  <si>
    <r>
      <rPr>
        <b/>
        <sz val="14"/>
        <color rgb="FF000000"/>
        <rFont val="Times New Roman"/>
        <family val="1"/>
        <charset val="204"/>
      </rPr>
      <t xml:space="preserve">Місце виконання робіт: </t>
    </r>
    <r>
      <rPr>
        <sz val="14"/>
        <color rgb="FF000000"/>
        <rFont val="Times New Roman"/>
        <family val="1"/>
        <charset val="204"/>
      </rPr>
      <t xml:space="preserve"> м. Обухів Київської області (точна адреса буде надана переможцю закупівлі під час підписання договору). </t>
    </r>
  </si>
  <si>
    <t>Ми погоджуємось зафіксувати цінову пропозицію протягом 90 календарних днів з моменту подачі.</t>
  </si>
  <si>
    <t>Ми погоджуємось, що всі витрати, пов’язані з наданням послуг здійснюються за рахунок Постачальника та їх вартість включена в цінову пропозицію (усі матеріали, їх доставка, монтаж а також всі витрати на вивіз та утилізацію відходів та сміття).</t>
  </si>
  <si>
    <t>Ми ознайомлені та погоджуємося з Умовами типового Договору  ТЧХУ (Додаток №4 до Запиту).</t>
  </si>
  <si>
    <r>
      <t xml:space="preserve">Строк виконання: ________ </t>
    </r>
    <r>
      <rPr>
        <i/>
        <sz val="12"/>
        <color theme="1"/>
        <rFont val="Times New Roman"/>
        <family val="1"/>
        <charset val="204"/>
      </rPr>
      <t>календарних днів з моменту укладання договору, але неодмінно до повного виконання всіх зобов’язань за договором</t>
    </r>
    <r>
      <rPr>
        <i/>
        <sz val="11"/>
        <color theme="1"/>
        <rFont val="Times New Roman"/>
        <family val="1"/>
        <charset val="204"/>
      </rPr>
      <t>.</t>
    </r>
  </si>
  <si>
    <t>Всього вартість пропозиції , грн</t>
  </si>
  <si>
    <t xml:space="preserve"> ** Закупівля відбувається одним лотом </t>
  </si>
  <si>
    <r>
      <t>(Назва Учасника),</t>
    </r>
    <r>
      <rPr>
        <sz val="12"/>
        <rFont val="Times New Roman"/>
        <family val="1"/>
        <charset val="204"/>
      </rPr>
      <t xml:space="preserve"> надає свою пропозицію щодо участі в тендері на закупівлю поточного ремонту приміщень будівлі громадського центру відділення ТЧХУ в місті Обухів Київської області.  </t>
    </r>
  </si>
  <si>
    <t xml:space="preserve"> Поточний ремонт приміщень будівлі громадського центру відділення Товариства Червоного Хреста України в місті Обухів Київської області</t>
  </si>
  <si>
    <t xml:space="preserve"> Архітектурні рішення внутрішнього опорядження приміщень будівлі</t>
  </si>
  <si>
    <t>Розбирання покриттів підлог з лінолеуму та реліну (приміщення № 4,5,10,11,14,24,23)</t>
  </si>
  <si>
    <t>Розбирання дерев'янних покриттів підлог (приміщення №10, 11,14)</t>
  </si>
  <si>
    <t>Розбирання дерев'яних плінтусів</t>
  </si>
  <si>
    <t>Демонтаж каркасу підвісних стель</t>
  </si>
  <si>
    <t>Демонтаж плит стельових в каркас стелі</t>
  </si>
  <si>
    <t>(Демонтаж) облицювання стін листами деревноволокнистими</t>
  </si>
  <si>
    <t>Розбирання цегляних перегородок</t>
  </si>
  <si>
    <t>Демонтаж дверних коробок в кам'яних стінах з відбиванням штукатурки в укосах</t>
  </si>
  <si>
    <t>Знімання дверних полотен</t>
  </si>
  <si>
    <t>Демонтаж віконних коробок в кам'яних стінах з відбиванням штукатурки в укосах</t>
  </si>
  <si>
    <t>Знімання засклених віконних рам</t>
  </si>
  <si>
    <t>Знімання дерев'янних підвіконних дощок</t>
  </si>
  <si>
    <t>Демонтаж раковин [умивальників]</t>
  </si>
  <si>
    <t xml:space="preserve">  к-т</t>
  </si>
  <si>
    <t>Демонтаж унітазів зі змивними бачками</t>
  </si>
  <si>
    <t>Очищення вручну внутрішніх поверхонь стін від вапняної фарби</t>
  </si>
  <si>
    <t>Навантаження сміття вручну</t>
  </si>
  <si>
    <t>Перевезення сміття до 15 км</t>
  </si>
  <si>
    <t>Роздiл 2. Підлога</t>
  </si>
  <si>
    <t>ТИП-1 (приміщення № 1, 2)</t>
  </si>
  <si>
    <t>Улаштування покриттів з лінолеуму ПВХ на клеї зі зварюванням полотнища у стиках</t>
  </si>
  <si>
    <t>Ґрунтовка 044 Europrimer Multi</t>
  </si>
  <si>
    <t xml:space="preserve">  кг</t>
  </si>
  <si>
    <t>Клей 640 Eurostar Special</t>
  </si>
  <si>
    <t>ПВХ-плитки Forbo Enduro Dryback 0.3 (арт. 69203DR3)</t>
  </si>
  <si>
    <t>ТИП-2 (приміщення № 4,5,23,24)</t>
  </si>
  <si>
    <t>Улаштування під покриття підлоги основи із плит насухо в два шари площею основи до 20 м2</t>
  </si>
  <si>
    <t>OSB-3 12 мм , 2500 х 1250 мм</t>
  </si>
  <si>
    <t>шт</t>
  </si>
  <si>
    <t>Саморізи 4,0×45 мм</t>
  </si>
  <si>
    <t>Шпаклівка полімерна для швів і заглиблень від саморізів</t>
  </si>
  <si>
    <t>кг</t>
  </si>
  <si>
    <t>Ґрунтовка Forbo 044 Europrimer Multi</t>
  </si>
  <si>
    <t>Комерційний лінолеум (колір сірий), клас зносостійкості 33 і вище, товщина 2,2 мм</t>
  </si>
  <si>
    <t>Клей Forbo 522 Eurosafe Star Tack</t>
  </si>
  <si>
    <t>ТИП-3 (приміщення № 15,16)</t>
  </si>
  <si>
    <t>Улаштування стяжок самовирівнювальних з суміші цементної для недеформівниїх основ товщиною 5 мм</t>
  </si>
  <si>
    <t>м2</t>
  </si>
  <si>
    <t>Самовирівнювальна суміш (шар до 5 мм)</t>
  </si>
  <si>
    <t>Ґрунтовка Forbo Eurocol 044 Europrimer Multi</t>
  </si>
  <si>
    <t>Клей Forbo Eurocol 522 Eurosafe Star Tack</t>
  </si>
  <si>
    <t xml:space="preserve"> кг</t>
  </si>
  <si>
    <t>ТИП-4 (приміщення № 10,11,14)</t>
  </si>
  <si>
    <t>Засипка будівельним сміттям товщиною 150 мм з пошаровим ущільненням</t>
  </si>
  <si>
    <t>м3</t>
  </si>
  <si>
    <t>Вирівнювальний шар піску товщиною 50 мм.</t>
  </si>
  <si>
    <t>Роздільний шар із поліетиленової плівки ПВП 100 мкм.</t>
  </si>
  <si>
    <t>Стяжка цементно-піщана М150 товщиною 60 мм.</t>
  </si>
  <si>
    <t>Армування сіткою Вр-4,  100×100 мм.</t>
  </si>
  <si>
    <t>Обмазувальна гідроізоляція</t>
  </si>
  <si>
    <t>Самовирівнювальна стяжка 3–5 мм</t>
  </si>
  <si>
    <t>Улаштування покриттів з керамічних плиток на розчині із сухої клеючої суміші</t>
  </si>
  <si>
    <t>Еластичний водостійкий кольоровий шов</t>
  </si>
  <si>
    <t>Клей для плитки</t>
  </si>
  <si>
    <t>Плитка OPOCZNO PL+ QUENOS WHITE 600×600</t>
  </si>
  <si>
    <t>Улаштування плінтусів полівінілхлоридних на шурупах</t>
  </si>
  <si>
    <t>Плінтуси для підлог з пластикату</t>
  </si>
  <si>
    <t>Роздiл 3. Стіни</t>
  </si>
  <si>
    <t>Шпаклювання стін мінеральною шпаклівкою</t>
  </si>
  <si>
    <t>Додавати на 1 мм зміни товщини шпаклівки до норм 15- 182-1, 15-182-2 (до товщ.7мм)</t>
  </si>
  <si>
    <t>Штукатурка Knauf НР Start (гипсовая для стен) 30 кг</t>
  </si>
  <si>
    <t>Шпаклевка Knauf НР FINISH 25 кг</t>
  </si>
  <si>
    <t xml:space="preserve">Поліпшене фарбування полівінілацетатними водоемульсійними сумішами стін по збірних конструкціях, підготовлених під фарбування </t>
  </si>
  <si>
    <t>Фарба водоемульсійна латексна RAL 9010</t>
  </si>
  <si>
    <t>Просте штукатурення поверхонь стін всередені будівлі цементно-вапняним або цементним розчином по каменю та бетону</t>
  </si>
  <si>
    <t>Облицювання поверхонь стін керамічними плитками на розчині із сухої клеючої суміші, число плиток в 1 м2 до 7 шт</t>
  </si>
  <si>
    <t>Плитка керамічна</t>
  </si>
  <si>
    <t>Клеюча суміш для керамічної плитки Ceresit СМ 11</t>
  </si>
  <si>
    <t>Еластичний водостійкий кольоровий шов до 20 мм Ceresit СЕ 43 aguastatic</t>
  </si>
  <si>
    <t>Хрестики пластмасові для укладання плитки</t>
  </si>
  <si>
    <t>Улаштування першого шару обмазувальної пароізоляції (1мм)</t>
  </si>
  <si>
    <t>Додавати на кожний наступний шар обмазувальної гідроізоляції</t>
  </si>
  <si>
    <t>Герметик SWS Soudatight LQ д/внутр. робіт</t>
  </si>
  <si>
    <t>Роздiл 4. Стеля</t>
  </si>
  <si>
    <t>Улаштування каркасу підвісних стель</t>
  </si>
  <si>
    <t>Підвіс в комплекті</t>
  </si>
  <si>
    <t>Т-профіль мет. основний напрямний 3,6м</t>
  </si>
  <si>
    <t>Т-профіль мет. поперечний 1,2м</t>
  </si>
  <si>
    <t>Т-профіль мет. поперечний 0,6м</t>
  </si>
  <si>
    <t>Кутик мет.пристінний</t>
  </si>
  <si>
    <t>Дюбель 6х40мм</t>
  </si>
  <si>
    <t>Укладання плит стельових в каркас стелі</t>
  </si>
  <si>
    <t>Стельова плита Армстронг</t>
  </si>
  <si>
    <t>Роздiл 5. Вікна</t>
  </si>
  <si>
    <t>Заповнення віконних прорізів готовими блоками площею більше 3 м2 з металопластику в кам'яних стінах житлових і громадських будівель</t>
  </si>
  <si>
    <t>Блоки віконні металопластикові, монтажна ширина рами - 70 мм, кількість камер рами/стулки - 5/5, товщина зовнішньої стінки - 3  мм., колір профілю - RAL 9010 або RAL 9016. Склопакет - 32 мм / 4і-10Ar-4-10Ar-4і / Двокамерний з двома і-склами, аргоном , максимальна товщина склопакета -41 мм. Опіртеплопередачі вікна R=0.9 м2·К/Вт</t>
  </si>
  <si>
    <t>Піна монтажна</t>
  </si>
  <si>
    <t xml:space="preserve">  л</t>
  </si>
  <si>
    <t>Герметик силіконовий</t>
  </si>
  <si>
    <t>Дюбель-шурупи 100х10</t>
  </si>
  <si>
    <t>Установлення пластикових підвіконних дошок</t>
  </si>
  <si>
    <t>Дошки підвіконні високоякісний ПВХ-пластик з ребрами жорсткості, стандартна обробка краю тип - А ,покриття матове(з  невеликою шорсткістю, стійке до подряпин), колір - RAL 9010 або RAL 9016 — ширина 20мм., глибина - 450 мм.</t>
  </si>
  <si>
    <t>Установлення віконних зливів</t>
  </si>
  <si>
    <t>Відливи з оцинкованої сталі товщиною 0,45 мм з полімерним покриттям товщиною 35 мкм ,колір - RAL 9010 або RAL 9016 , 150 мм</t>
  </si>
  <si>
    <t>Саморіз 4,8х35</t>
  </si>
  <si>
    <t>Герметик для зовнішніх робіт Soudal Soudatight Hybrid</t>
  </si>
  <si>
    <t>Улаштування обшивки укосів гіпсокартонними і гіпсоволокнистими листами на клеї</t>
  </si>
  <si>
    <t>Листи гiпсокартоннi влакостійкий, товщина 12,5 мм</t>
  </si>
  <si>
    <t>Клей перфікс</t>
  </si>
  <si>
    <t>Поліпшене фарбування полівінілацетатними водоемульсійними сумішами стін по збірних конструкціях, підготовлених під фарбування</t>
  </si>
  <si>
    <t>Фарба водоемульсійна латексна</t>
  </si>
  <si>
    <t>Роздiл 6. Двері</t>
  </si>
  <si>
    <t>Установлення дверних блоків у зовнішніх і внутрішніх прорізах кам'яних стін, площа прорізу більше 3 м2 /iз встановленням пружин, або пневмозатворiв/</t>
  </si>
  <si>
    <t>Блок дверний металевий протипожежний ЕІ30 1450*2750 (прим. 2)</t>
  </si>
  <si>
    <t>Заповнення дверних прорізів готовими дверними блоками площею більше 3 м2 з металопластику у кам'яних стінах</t>
  </si>
  <si>
    <t>Блок дверний алюмінієвий зі світлопрозорим армованим склом ( прим. 1)</t>
  </si>
  <si>
    <t>Заповнення дверних прорізів готовими дверними блоками площею до 2 м2 з металопластику у кам'яних стінах</t>
  </si>
  <si>
    <t>Блок дверний металопластиковий (прим. 10,11) 1000х2050</t>
  </si>
  <si>
    <t>Блок дверний скляний 800х2050</t>
  </si>
  <si>
    <t>Заповнення дверних прорізів ламінованими дверними блоками із застосуванням анкерів і монтажної піни</t>
  </si>
  <si>
    <t xml:space="preserve">  блок</t>
  </si>
  <si>
    <t>Блок дверний МДФ 800х2050 (прим.4,5, 24, 2)</t>
  </si>
  <si>
    <t>Блок дверний МДФ 1000х2050 (прим. 2,14,23)</t>
  </si>
  <si>
    <t>Роздiл 7. Перегородки</t>
  </si>
  <si>
    <t xml:space="preserve">Улаштування перегородок на металевому однорядному каркасі з обшивкою гіпсокартонними листами або гіпсоволокнистими плитами у два шари з ізоляцією у житлових і громадських будівлях </t>
  </si>
  <si>
    <t>Плити мінераловатні товщ.100</t>
  </si>
  <si>
    <t>Профіль RІGІРS СW 100 GyрSеrrа</t>
  </si>
  <si>
    <t>Профіль RІGІРS UW 100 GyрSеrrа</t>
  </si>
  <si>
    <t>Саморіз 3,5х35мм</t>
  </si>
  <si>
    <t>Стрічка для армування швів RІGІРS</t>
  </si>
  <si>
    <t>Шпаклiвка Уніфлотт</t>
  </si>
  <si>
    <t>Дюбель цвях 100х4мм</t>
  </si>
  <si>
    <t>Саморезы 3,5Х9,5</t>
  </si>
  <si>
    <t>Склострічка</t>
  </si>
  <si>
    <t xml:space="preserve"> Електромонтажні роботи</t>
  </si>
  <si>
    <t>Роздiл 1. Кабелі</t>
  </si>
  <si>
    <t>Пробивання борозен в цегляних стінах, переріз борозен до 20 см2</t>
  </si>
  <si>
    <t>Забивання борозен в бетонних стінах, ширина борозни до 50 мм, глибина борозни до 20 мм</t>
  </si>
  <si>
    <t>Прокладання вініпластових труб, що поставляються прямими трубами довжиною 5-7 м, по стінах і колонах із кріпленням накладними скобами, діаметр умовного проходу до 25 мм</t>
  </si>
  <si>
    <t>Гофротруба d=16</t>
  </si>
  <si>
    <t>Прокладання проводів при схованій проводці в борознах</t>
  </si>
  <si>
    <t>Кабель ВВГнг-LS 3х2,5мм2</t>
  </si>
  <si>
    <t>Затягування першого проводу перерізом понад 2,5 мм2 до 6 мм2 в труби</t>
  </si>
  <si>
    <t>Кабель ВВГнг-LS 3х1,5мм2</t>
  </si>
  <si>
    <t>Роздiл 2. Щити та автоматика</t>
  </si>
  <si>
    <t>Монтаж увідно-розподільних пристроїв (ЩО, ЩР)</t>
  </si>
  <si>
    <t xml:space="preserve">  шафа</t>
  </si>
  <si>
    <t>Щит металевий накладний, тип ЩРн-24з IP31</t>
  </si>
  <si>
    <t>Установлення щитків освітлювальних групових масою до 3 кг у готовій ніші або на стіні</t>
  </si>
  <si>
    <t>Щит пластиковий накладний, на 12 модулів</t>
  </si>
  <si>
    <t>Роздiл 3. Освітлення</t>
  </si>
  <si>
    <t>Установлення штепсельних розеток утопленого типу при схованій проводці</t>
  </si>
  <si>
    <t>Розетка с заземлением одинарная</t>
  </si>
  <si>
    <t>Коробка установочна</t>
  </si>
  <si>
    <t>Установлення вимикачів утопленого типу при схованій проводці, 1-клавішних</t>
  </si>
  <si>
    <t>Вимикач заглиблений для прихованої проводки
одноклавішнийІ</t>
  </si>
  <si>
    <t>Установлення розподільних коробок</t>
  </si>
  <si>
    <t>Коробка розподільча КР</t>
  </si>
  <si>
    <t>Монтаж світильників для люмінесцентних ламп, які встановлюються в підвісних стелях, кількість ламп 1 шт</t>
  </si>
  <si>
    <t>Світильник  LED 595х595</t>
  </si>
  <si>
    <t xml:space="preserve"> Водопровід та каналізація</t>
  </si>
  <si>
    <t>Роздiл 1. Санвузли</t>
  </si>
  <si>
    <t>Установлення унітазів з безпосередньо приєднаним бачком</t>
  </si>
  <si>
    <t>Унітази компакт з сидінням, кріпленням</t>
  </si>
  <si>
    <t>Гофра для унітазу</t>
  </si>
  <si>
    <t>Гнучкий шланг в алюміневій оплітці для під'єднання обладнання L=300 мм</t>
  </si>
  <si>
    <t>Установлення умивальників одиночних з підведенням холодної та гарячої води</t>
  </si>
  <si>
    <t>Умивальники з кронштейнами, сифоном пляшковим</t>
  </si>
  <si>
    <t xml:space="preserve">  комплект</t>
  </si>
  <si>
    <t>Установлення змішувачів</t>
  </si>
  <si>
    <t>Змішувачі для умивальників</t>
  </si>
  <si>
    <t>Установлення дзеркала</t>
  </si>
  <si>
    <t>Дзеркало настінне</t>
  </si>
  <si>
    <t>Роздiл 2. Санвузли МНГ</t>
  </si>
  <si>
    <t>Унітази компакт для користувачів з обмеженою рухливістю з сидінням, кріпленням</t>
  </si>
  <si>
    <t>Умивальник для осіб з обмеженими можливостями Умивальники з кронштейнами, сифоном пляшковим</t>
  </si>
  <si>
    <t>Змішувачі для умивальників термостатичний</t>
  </si>
  <si>
    <t>Душова лійка/система</t>
  </si>
  <si>
    <t>Установлення вішалок, підстаканників, поручнів для ванн тощо</t>
  </si>
  <si>
    <t>Поручінь з нерж. сталі відкидний на стійці 1000х800х240</t>
  </si>
  <si>
    <t>Поручінь з нерж. сталі для мийки</t>
  </si>
  <si>
    <t>Поручінь з нерж. сталі прямий 800</t>
  </si>
  <si>
    <t>Поручінь з нерж. сталі прямий 500</t>
  </si>
  <si>
    <t>Дзеркало настінне з нахилом</t>
  </si>
  <si>
    <t>Улаштування цементної стяжки товщиною 20 мм по бетонній основі площею до 20 м2 (ухил)</t>
  </si>
  <si>
    <t>Улаштування горизонтальної гідроізоляції цементним</t>
  </si>
  <si>
    <t>Гідроізоляційна суміш Ceresit CR 65</t>
  </si>
  <si>
    <t>Установлення трапів діаметром 50 мм</t>
  </si>
  <si>
    <t>Трап душовий</t>
  </si>
  <si>
    <t>Установлення дзвоників електричних з кнопкою (кнопка виклику)</t>
  </si>
  <si>
    <t>Кнопка виклику для інвалідів, комплект BELFIX-SET- HELP 5YE ( з приймачем)</t>
  </si>
  <si>
    <t>Роздiл 3. Водопостачання</t>
  </si>
  <si>
    <t>Установлення нагрівачів індивідуальних водоводяних</t>
  </si>
  <si>
    <t>Електричний накопичувальний водонагрівач V=80л</t>
  </si>
  <si>
    <t>Конструкцiї для крiплення</t>
  </si>
  <si>
    <t>Установлення муфтової арматури</t>
  </si>
  <si>
    <t>Клапан запобіжний діам. 20 мм</t>
  </si>
  <si>
    <t>Клапан зворотній муфтовий ф25</t>
  </si>
  <si>
    <t>Кран шаровой, 20</t>
  </si>
  <si>
    <t>Прокладання кабелю перерізом понад 6 мм2 до 10 мм2 на скобах</t>
  </si>
  <si>
    <t>Установлення вимикачів та перемикачів пакетних 2-х і 3-х полюсних на струм до 25 А</t>
  </si>
  <si>
    <t>Автоматичний вимикач С16 1р</t>
  </si>
  <si>
    <t>Прокладання трубопроводів водопостачання з труб поліетиленових [поліпропіленових] напірних діаметром 25 мм</t>
  </si>
  <si>
    <t>Труби поліпропіленові PN 10 для холодної води діам. 25х2,3 мм</t>
  </si>
  <si>
    <t>Коліно 90 град. із поліпропілену діам. 25 мм</t>
  </si>
  <si>
    <t>Муфта діам. 25 мм</t>
  </si>
  <si>
    <t>Кран шаровой, 25</t>
  </si>
  <si>
    <t>Фiльтр сітчастий дiаметром 20 мм IVR</t>
  </si>
  <si>
    <t>Роздiл 4. Каналізаця</t>
  </si>
  <si>
    <t>Прокладання трубопроводів каналізації з поліетиленових труб діаметром 50 мм</t>
  </si>
  <si>
    <t>Прокладання трубопроводів каналізації з поліетиленових труб діаметром 100 мм</t>
  </si>
  <si>
    <t>Труби поліпропіленові для внутрішньої каналізації діам. 50 мм</t>
  </si>
  <si>
    <t>Труби поліпропіленові для внутрішньої каналізації діам. 110 мм</t>
  </si>
  <si>
    <t>Коліна каналізаційні 45 град. із поліпропілену діам. 50 мм</t>
  </si>
  <si>
    <t>Коліна каналізаційні 45 град. із поліпропілену діам. 110 мм</t>
  </si>
  <si>
    <t>Коліна каналізаційні 67 град. із поліпропілену діам. 50 мм</t>
  </si>
  <si>
    <t>Трійники каналізаційні 45 град. із поліпропілену діам. 110х50 мм</t>
  </si>
  <si>
    <t>Трійники каналізаційні 45 град. із поліпропілену діам. 110х110 мм</t>
  </si>
  <si>
    <t>Вентиляція</t>
  </si>
  <si>
    <t>Встановлення рекуператора настінного ( прим. 10)</t>
  </si>
  <si>
    <t xml:space="preserve">Свердлення отворів у цегляних конструкціях, діаметр отвору 60 мм, глибина свердлення 200 мм  </t>
  </si>
  <si>
    <t>100шт</t>
  </si>
  <si>
    <t>На кожні 40 мм діаметра отворів понад 60 мм додавати до 100 мм</t>
  </si>
  <si>
    <t>На кожні 100 мм глибини свердлення понад 200 мм додавати до 640 мм</t>
  </si>
  <si>
    <t xml:space="preserve">Установлення припливно-витяжної установки (рекуператора) настінного типу Рекуператор PRANA-200G Eco Life </t>
  </si>
  <si>
    <t>Установлення вентиляційних решіток</t>
  </si>
  <si>
    <t>Встановлення вентилятора Ø125 мм (прим. 11)</t>
  </si>
  <si>
    <t>Установлення вентиляторів осьових  Вентилятор VENTS 125 Quiet</t>
  </si>
  <si>
    <t>Установлення зворотного клапана Ø125 мм</t>
  </si>
  <si>
    <t xml:space="preserve">Установлення вентиляційної решітки  </t>
  </si>
  <si>
    <t>Додаток № 2 до Запиту 3194OR</t>
  </si>
  <si>
    <r>
      <t xml:space="preserve">Гарантійний строк на виконанні роботи/наданні послуги становить: </t>
    </r>
    <r>
      <rPr>
        <sz val="14"/>
        <rFont val="Times New Roman"/>
        <family val="1"/>
        <charset val="204"/>
      </rPr>
      <t>для підлог, перегородок, вікон, дверей мереж електропостачання, вентиляції, водопостачання та каналізації – 36 місяців; для оздоблення стін і стель – 24 місяці; для встановленого обладнання та приладів – не менше 12 місяців або згідно з гарантією виробника, якщо вона більша. Гарантія поширюється на дефекти, що виникли з вини Підрядника внаслідок порушення технології або неякісного виконання робіт, та не поширюється на природний знос, неналежну експлуатацію, механічні пошкодження, дії третіх осіб і форс-мажорні обставини.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</si>
</sst>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sz val="16"/>
      <color theme="1"/>
      <name val="Times New Roman"/>
      <family val="1"/>
      <charset val="204"/>
    </font>
    <font>
      <b/>
      <sz val="11"/>
      <color theme="1"/>
      <name val="Times New Roman"/>
      <family val="1"/>
      <charset val="204"/>
    </font>
    <font>
      <i/>
      <sz val="11"/>
      <name val="Times New Roman"/>
      <family val="1"/>
      <charset val="204"/>
    </font>
    <font>
      <sz val="12"/>
      <name val="Times New Roman"/>
      <family val="1"/>
      <charset val="204"/>
    </font>
    <font>
      <i/>
      <sz val="12"/>
      <name val="Times New Roman"/>
      <family val="1"/>
      <charset val="204"/>
    </font>
    <font>
      <b/>
      <sz val="14"/>
      <color theme="1"/>
      <name val="Times New Roman"/>
      <family val="1"/>
      <charset val="204"/>
    </font>
    <font>
      <b/>
      <sz val="14"/>
      <name val="Times New Roman"/>
      <family val="1"/>
      <charset val="204"/>
    </font>
    <font>
      <b/>
      <sz val="14"/>
      <color rgb="FF000000"/>
      <name val="Times New Roman"/>
      <family val="1"/>
      <charset val="204"/>
    </font>
    <font>
      <sz val="14"/>
      <color theme="1"/>
      <name val="Times New Roman"/>
      <family val="1"/>
      <charset val="204"/>
    </font>
    <font>
      <sz val="14"/>
      <color rgb="FF000000"/>
      <name val="Times New Roman"/>
      <family val="1"/>
      <charset val="204"/>
    </font>
    <font>
      <b/>
      <i/>
      <sz val="12"/>
      <color rgb="FF000000"/>
      <name val="Times New Roman"/>
      <family val="1"/>
      <charset val="204"/>
    </font>
    <font>
      <i/>
      <sz val="12"/>
      <color rgb="FF000000"/>
      <name val="Times New Roman"/>
      <family val="1"/>
      <charset val="204"/>
    </font>
    <font>
      <b/>
      <i/>
      <sz val="12"/>
      <name val="Times New Roman"/>
      <family val="1"/>
      <charset val="204"/>
    </font>
    <font>
      <b/>
      <i/>
      <sz val="12"/>
      <name val="Calibri"/>
      <family val="2"/>
      <charset val="204"/>
      <scheme val="minor"/>
    </font>
    <font>
      <sz val="10"/>
      <name val="Arial Cyr"/>
      <charset val="204"/>
    </font>
    <font>
      <i/>
      <sz val="12"/>
      <name val="Calibri"/>
      <family val="2"/>
      <charset val="204"/>
      <scheme val="minor"/>
    </font>
    <font>
      <sz val="11"/>
      <name val="Calibri"/>
      <family val="2"/>
      <scheme val="minor"/>
    </font>
    <font>
      <b/>
      <sz val="14"/>
      <color rgb="FFFF0000"/>
      <name val="Times New Roman"/>
      <family val="1"/>
      <charset val="204"/>
    </font>
    <font>
      <b/>
      <i/>
      <sz val="12"/>
      <color theme="1"/>
      <name val="Times New Roman"/>
      <family val="1"/>
      <charset val="204"/>
    </font>
    <font>
      <b/>
      <i/>
      <sz val="18"/>
      <color theme="1"/>
      <name val="Times New Roman"/>
      <family val="1"/>
      <charset val="204"/>
    </font>
    <font>
      <sz val="14"/>
      <name val="Times New Roman"/>
      <family val="1"/>
      <charset val="204"/>
    </font>
  </fonts>
  <fills count="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79998168889431442"/>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vertical="center"/>
    </xf>
    <xf numFmtId="0" fontId="7" fillId="0" borderId="0" xfId="0" applyFont="1" applyAlignment="1">
      <alignment horizontal="left" vertical="center"/>
    </xf>
    <xf numFmtId="0" fontId="13"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vertical="center" wrapText="1"/>
    </xf>
    <xf numFmtId="0" fontId="12" fillId="0" borderId="0" xfId="0" applyFont="1"/>
    <xf numFmtId="0" fontId="14" fillId="0" borderId="0" xfId="0" applyFont="1" applyAlignment="1">
      <alignment vertical="center"/>
    </xf>
    <xf numFmtId="0" fontId="6" fillId="0" borderId="0" xfId="0" applyFont="1" applyAlignment="1">
      <alignment vertical="center"/>
    </xf>
    <xf numFmtId="0" fontId="17" fillId="3" borderId="0" xfId="0" applyFont="1" applyFill="1" applyAlignment="1">
      <alignment horizontal="left" vertical="center" wrapText="1"/>
    </xf>
    <xf numFmtId="0" fontId="25" fillId="4" borderId="8" xfId="0" applyFont="1" applyFill="1" applyBorder="1" applyAlignment="1">
      <alignment horizontal="center" vertical="center" wrapText="1"/>
    </xf>
    <xf numFmtId="0" fontId="26" fillId="0" borderId="8" xfId="0" applyFont="1" applyBorder="1" applyAlignment="1">
      <alignment horizontal="center" vertical="top" wrapText="1"/>
    </xf>
    <xf numFmtId="0" fontId="26" fillId="0" borderId="8" xfId="0" applyFont="1" applyBorder="1" applyAlignment="1">
      <alignment horizontal="center" vertical="center" wrapText="1"/>
    </xf>
    <xf numFmtId="2" fontId="26" fillId="0" borderId="8" xfId="0" applyNumberFormat="1" applyFont="1" applyBorder="1" applyAlignment="1">
      <alignment horizontal="center" vertical="top" wrapText="1"/>
    </xf>
    <xf numFmtId="0" fontId="26" fillId="4" borderId="8" xfId="0" applyFont="1" applyFill="1" applyBorder="1" applyAlignment="1">
      <alignment horizontal="center" vertical="top" wrapText="1"/>
    </xf>
    <xf numFmtId="0" fontId="26" fillId="4" borderId="8" xfId="0" applyFont="1" applyFill="1" applyBorder="1" applyAlignment="1">
      <alignment horizontal="center" vertical="center" wrapText="1"/>
    </xf>
    <xf numFmtId="0" fontId="26" fillId="5" borderId="8" xfId="0" applyFont="1" applyFill="1" applyBorder="1" applyAlignment="1">
      <alignment horizontal="center" vertical="top" wrapText="1"/>
    </xf>
    <xf numFmtId="0" fontId="26" fillId="5" borderId="8" xfId="0" applyFont="1" applyFill="1" applyBorder="1" applyAlignment="1">
      <alignment horizontal="center" vertical="center" wrapText="1"/>
    </xf>
    <xf numFmtId="0" fontId="28" fillId="4" borderId="8" xfId="0" applyFont="1" applyFill="1" applyBorder="1"/>
    <xf numFmtId="0" fontId="27" fillId="0" borderId="8" xfId="0" applyFont="1" applyBorder="1" applyAlignment="1">
      <alignment horizontal="left" vertical="center" wrapText="1"/>
    </xf>
    <xf numFmtId="164" fontId="16" fillId="0" borderId="8" xfId="0" applyNumberFormat="1" applyFont="1" applyBorder="1" applyAlignment="1">
      <alignment horizontal="center" vertical="center" wrapText="1"/>
    </xf>
    <xf numFmtId="0" fontId="25" fillId="5" borderId="8" xfId="0" applyFont="1" applyFill="1" applyBorder="1" applyAlignment="1">
      <alignment horizontal="center" vertical="center" wrapText="1"/>
    </xf>
    <xf numFmtId="0" fontId="28" fillId="5" borderId="8" xfId="0" applyFont="1" applyFill="1" applyBorder="1"/>
    <xf numFmtId="164" fontId="16" fillId="4" borderId="8" xfId="0" applyNumberFormat="1" applyFont="1" applyFill="1" applyBorder="1" applyAlignment="1">
      <alignment horizontal="center" vertical="center" wrapText="1"/>
    </xf>
    <xf numFmtId="0" fontId="29" fillId="3" borderId="0" xfId="0" applyFont="1" applyFill="1"/>
    <xf numFmtId="0" fontId="17" fillId="0" borderId="0" xfId="0" applyFont="1" applyAlignment="1">
      <alignment horizontal="left" vertical="center" wrapText="1"/>
    </xf>
    <xf numFmtId="0" fontId="3" fillId="5" borderId="8"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8" fillId="0" borderId="8" xfId="0" applyFont="1" applyBorder="1"/>
    <xf numFmtId="0" fontId="27" fillId="3" borderId="8" xfId="0" applyFont="1" applyFill="1" applyBorder="1" applyAlignment="1">
      <alignment horizontal="left" vertical="center" wrapText="1"/>
    </xf>
    <xf numFmtId="1" fontId="26" fillId="0" borderId="8" xfId="0" applyNumberFormat="1" applyFont="1" applyBorder="1" applyAlignment="1">
      <alignment horizontal="center" vertical="top" wrapText="1"/>
    </xf>
    <xf numFmtId="2" fontId="31" fillId="6" borderId="8" xfId="0" applyNumberFormat="1" applyFont="1" applyFill="1" applyBorder="1" applyAlignment="1">
      <alignment horizontal="center" vertical="center" wrapText="1"/>
    </xf>
    <xf numFmtId="0" fontId="16" fillId="3" borderId="8" xfId="0" applyFont="1" applyFill="1" applyBorder="1" applyAlignment="1">
      <alignment horizontal="left" vertical="top" wrapText="1"/>
    </xf>
    <xf numFmtId="0" fontId="16" fillId="3" borderId="5" xfId="0" applyFont="1" applyFill="1" applyBorder="1" applyAlignment="1">
      <alignment horizontal="left" vertical="top" wrapText="1"/>
    </xf>
    <xf numFmtId="0" fontId="16" fillId="3" borderId="6" xfId="0" applyFont="1" applyFill="1" applyBorder="1" applyAlignment="1">
      <alignment horizontal="left" vertical="top" wrapText="1"/>
    </xf>
    <xf numFmtId="0" fontId="16" fillId="3" borderId="9" xfId="0" applyFont="1" applyFill="1" applyBorder="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12" fillId="0" borderId="0" xfId="0" applyFont="1" applyAlignment="1">
      <alignment horizontal="center"/>
    </xf>
    <xf numFmtId="0" fontId="16" fillId="0" borderId="4" xfId="0" applyFont="1" applyBorder="1" applyAlignment="1">
      <alignment horizontal="left"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wrapText="1"/>
    </xf>
    <xf numFmtId="0" fontId="23" fillId="0" borderId="8" xfId="0" applyFont="1" applyBorder="1" applyAlignment="1">
      <alignment horizontal="left" vertical="top" wrapText="1"/>
    </xf>
    <xf numFmtId="0" fontId="16" fillId="0" borderId="8" xfId="0" applyFont="1" applyBorder="1" applyAlignment="1">
      <alignment horizontal="left" vertical="top" wrapText="1"/>
    </xf>
    <xf numFmtId="0" fontId="17" fillId="0" borderId="2" xfId="0" applyFont="1" applyBorder="1" applyAlignment="1">
      <alignment horizontal="left" vertical="center" wrapText="1"/>
    </xf>
    <xf numFmtId="0" fontId="17" fillId="0" borderId="0" xfId="0" applyFont="1" applyAlignment="1">
      <alignment horizontal="left" vertical="center" wrapText="1"/>
    </xf>
    <xf numFmtId="0" fontId="19" fillId="3" borderId="2" xfId="0" applyFont="1" applyFill="1" applyBorder="1" applyAlignment="1">
      <alignment horizontal="left" vertical="center" wrapText="1"/>
    </xf>
    <xf numFmtId="0" fontId="18" fillId="3" borderId="0" xfId="0" applyFont="1" applyFill="1" applyAlignment="1">
      <alignment horizontal="left" vertical="center" wrapText="1"/>
    </xf>
    <xf numFmtId="0" fontId="3" fillId="3"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4" fontId="3" fillId="3" borderId="8" xfId="0" applyNumberFormat="1" applyFont="1" applyFill="1" applyBorder="1" applyAlignment="1">
      <alignment horizontal="center" vertical="center" wrapText="1"/>
    </xf>
    <xf numFmtId="0" fontId="30" fillId="5" borderId="8" xfId="0" applyFont="1" applyFill="1" applyBorder="1" applyAlignment="1">
      <alignment horizontal="center" vertical="center" wrapText="1"/>
    </xf>
    <xf numFmtId="0" fontId="31" fillId="6" borderId="5" xfId="0" applyFont="1" applyFill="1" applyBorder="1" applyAlignment="1">
      <alignment horizontal="right" vertical="center" wrapText="1"/>
    </xf>
    <xf numFmtId="0" fontId="31" fillId="6" borderId="6" xfId="0" applyFont="1" applyFill="1" applyBorder="1" applyAlignment="1">
      <alignment horizontal="right" vertical="center" wrapText="1"/>
    </xf>
    <xf numFmtId="0" fontId="31" fillId="6" borderId="9" xfId="0" applyFont="1" applyFill="1" applyBorder="1" applyAlignment="1">
      <alignment horizontal="right" vertical="center" wrapText="1"/>
    </xf>
    <xf numFmtId="0" fontId="17" fillId="0" borderId="2" xfId="0" applyFont="1" applyBorder="1" applyAlignment="1">
      <alignment horizontal="left" vertical="top" wrapText="1"/>
    </xf>
    <xf numFmtId="0" fontId="17" fillId="0" borderId="0" xfId="0" applyFont="1" applyAlignment="1">
      <alignment horizontal="left" vertical="top"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sheetPr>
    <pageSetUpPr fitToPage="1"/>
  </sheetPr>
  <dimension ref="A1:IN320"/>
  <sheetViews>
    <sheetView showGridLines="0" tabSelected="1" topLeftCell="A266" zoomScale="85" zoomScaleNormal="85" zoomScaleSheetLayoutView="85" workbookViewId="0">
      <selection activeCell="E284" sqref="E284"/>
    </sheetView>
  </sheetViews>
  <sheetFormatPr defaultColWidth="9.1796875" defaultRowHeight="20.5" x14ac:dyDescent="0.45"/>
  <cols>
    <col min="1" max="1" width="5.26953125" style="2" customWidth="1"/>
    <col min="2" max="2" width="73.26953125" style="1" customWidth="1"/>
    <col min="3" max="3" width="24.81640625" style="1" customWidth="1"/>
    <col min="4" max="4" width="19.54296875" style="4" customWidth="1"/>
    <col min="5" max="5" width="30.26953125" style="4" customWidth="1"/>
    <col min="6" max="6" width="42.6328125" style="1" customWidth="1"/>
    <col min="7" max="16384" width="9.1796875" style="1"/>
  </cols>
  <sheetData>
    <row r="1" spans="1:10" x14ac:dyDescent="0.45">
      <c r="F1" s="1" t="s">
        <v>261</v>
      </c>
    </row>
    <row r="2" spans="1:10" x14ac:dyDescent="0.45">
      <c r="B2" s="52" t="s">
        <v>0</v>
      </c>
      <c r="C2" s="52"/>
      <c r="D2" s="52"/>
      <c r="E2" s="52"/>
      <c r="F2" s="52"/>
    </row>
    <row r="4" spans="1:10" ht="36" customHeight="1" x14ac:dyDescent="0.45">
      <c r="A4" s="53" t="s">
        <v>38</v>
      </c>
      <c r="B4" s="53"/>
      <c r="C4" s="53"/>
      <c r="D4" s="53"/>
      <c r="E4" s="53"/>
      <c r="F4" s="53"/>
    </row>
    <row r="5" spans="1:10" ht="20.25" customHeight="1" x14ac:dyDescent="0.45">
      <c r="A5" s="54" t="s">
        <v>1</v>
      </c>
      <c r="B5" s="55"/>
      <c r="C5" s="49" t="s">
        <v>2</v>
      </c>
      <c r="D5" s="50"/>
      <c r="E5" s="50"/>
      <c r="F5" s="51"/>
    </row>
    <row r="6" spans="1:10" ht="20.25" customHeight="1" x14ac:dyDescent="0.45">
      <c r="A6" s="56"/>
      <c r="B6" s="57"/>
      <c r="C6" s="49" t="s">
        <v>3</v>
      </c>
      <c r="D6" s="50"/>
      <c r="E6" s="50"/>
      <c r="F6" s="51"/>
    </row>
    <row r="7" spans="1:10" ht="25.9" customHeight="1" x14ac:dyDescent="0.45">
      <c r="A7" s="58"/>
      <c r="B7" s="59"/>
      <c r="C7" s="49" t="s">
        <v>4</v>
      </c>
      <c r="D7" s="50"/>
      <c r="E7" s="50"/>
      <c r="F7" s="51"/>
    </row>
    <row r="8" spans="1:10" ht="34.9" customHeight="1" x14ac:dyDescent="0.45">
      <c r="A8" s="60" t="s">
        <v>5</v>
      </c>
      <c r="B8" s="61"/>
      <c r="C8" s="49" t="s">
        <v>6</v>
      </c>
      <c r="D8" s="50"/>
      <c r="E8" s="50"/>
      <c r="F8" s="51"/>
    </row>
    <row r="9" spans="1:10" ht="174.65" customHeight="1" x14ac:dyDescent="0.45">
      <c r="A9" s="45" t="s">
        <v>19</v>
      </c>
      <c r="B9" s="45"/>
      <c r="C9" s="45"/>
      <c r="D9" s="45"/>
      <c r="E9" s="45"/>
      <c r="F9" s="45"/>
    </row>
    <row r="10" spans="1:10" ht="331.5" customHeight="1" x14ac:dyDescent="0.45">
      <c r="A10" s="45"/>
      <c r="B10" s="45"/>
      <c r="C10" s="45"/>
      <c r="D10" s="45"/>
      <c r="E10" s="45"/>
      <c r="F10" s="45"/>
      <c r="J10" s="19"/>
    </row>
    <row r="11" spans="1:10" ht="127.5" customHeight="1" x14ac:dyDescent="0.45">
      <c r="A11" s="46" t="s">
        <v>20</v>
      </c>
      <c r="B11" s="47"/>
      <c r="C11" s="47"/>
      <c r="D11" s="47"/>
      <c r="E11" s="47"/>
      <c r="F11" s="48"/>
      <c r="J11" s="19"/>
    </row>
    <row r="12" spans="1:10" ht="20.25" customHeight="1" x14ac:dyDescent="0.45">
      <c r="A12" s="73" t="s">
        <v>7</v>
      </c>
      <c r="B12" s="73" t="s">
        <v>21</v>
      </c>
      <c r="C12" s="71" t="s">
        <v>22</v>
      </c>
      <c r="D12" s="75" t="s">
        <v>8</v>
      </c>
      <c r="E12" s="75" t="s">
        <v>23</v>
      </c>
      <c r="F12" s="71" t="s">
        <v>24</v>
      </c>
    </row>
    <row r="13" spans="1:10" x14ac:dyDescent="0.45">
      <c r="A13" s="74"/>
      <c r="B13" s="74"/>
      <c r="C13" s="71"/>
      <c r="D13" s="75"/>
      <c r="E13" s="75"/>
      <c r="F13" s="71"/>
    </row>
    <row r="14" spans="1:10" s="3" customFormat="1" ht="35.5" customHeight="1" x14ac:dyDescent="0.45">
      <c r="A14" s="72" t="s">
        <v>39</v>
      </c>
      <c r="B14" s="72"/>
      <c r="C14" s="72"/>
      <c r="D14" s="72"/>
      <c r="E14" s="72"/>
      <c r="F14" s="72"/>
    </row>
    <row r="15" spans="1:10" s="3" customFormat="1" x14ac:dyDescent="0.45">
      <c r="A15" s="39"/>
      <c r="B15" s="76" t="s">
        <v>40</v>
      </c>
      <c r="C15" s="76"/>
      <c r="D15" s="39"/>
      <c r="E15" s="39"/>
      <c r="F15" s="39"/>
    </row>
    <row r="16" spans="1:10" s="3" customFormat="1" x14ac:dyDescent="0.45">
      <c r="A16" s="27"/>
      <c r="B16" s="23" t="s">
        <v>25</v>
      </c>
      <c r="C16" s="27"/>
      <c r="D16" s="27"/>
      <c r="E16" s="28"/>
      <c r="F16" s="31"/>
    </row>
    <row r="17" spans="1:6" s="3" customFormat="1" ht="31" x14ac:dyDescent="0.45">
      <c r="A17" s="24">
        <v>1</v>
      </c>
      <c r="B17" s="32" t="s">
        <v>41</v>
      </c>
      <c r="C17" s="24" t="s">
        <v>26</v>
      </c>
      <c r="D17" s="24">
        <v>116.83</v>
      </c>
      <c r="E17" s="25"/>
      <c r="F17" s="33">
        <f t="shared" ref="F17:F33" si="0">D17*E17</f>
        <v>0</v>
      </c>
    </row>
    <row r="18" spans="1:6" s="3" customFormat="1" x14ac:dyDescent="0.45">
      <c r="A18" s="24">
        <v>2</v>
      </c>
      <c r="B18" s="32" t="s">
        <v>42</v>
      </c>
      <c r="C18" s="24" t="s">
        <v>26</v>
      </c>
      <c r="D18" s="24">
        <v>23.79</v>
      </c>
      <c r="E18" s="25"/>
      <c r="F18" s="33">
        <f t="shared" si="0"/>
        <v>0</v>
      </c>
    </row>
    <row r="19" spans="1:6" s="3" customFormat="1" x14ac:dyDescent="0.45">
      <c r="A19" s="24">
        <v>3</v>
      </c>
      <c r="B19" s="32" t="s">
        <v>43</v>
      </c>
      <c r="C19" s="24" t="s">
        <v>27</v>
      </c>
      <c r="D19" s="24">
        <v>250</v>
      </c>
      <c r="E19" s="25"/>
      <c r="F19" s="33">
        <f t="shared" si="0"/>
        <v>0</v>
      </c>
    </row>
    <row r="20" spans="1:6" s="3" customFormat="1" x14ac:dyDescent="0.45">
      <c r="A20" s="24">
        <v>4</v>
      </c>
      <c r="B20" s="32" t="s">
        <v>44</v>
      </c>
      <c r="C20" s="24" t="s">
        <v>26</v>
      </c>
      <c r="D20" s="24">
        <v>226.87</v>
      </c>
      <c r="E20" s="25"/>
      <c r="F20" s="33">
        <f t="shared" si="0"/>
        <v>0</v>
      </c>
    </row>
    <row r="21" spans="1:6" s="3" customFormat="1" x14ac:dyDescent="0.45">
      <c r="A21" s="24">
        <v>5</v>
      </c>
      <c r="B21" s="32" t="s">
        <v>45</v>
      </c>
      <c r="C21" s="24" t="s">
        <v>26</v>
      </c>
      <c r="D21" s="24">
        <v>226.87</v>
      </c>
      <c r="E21" s="25"/>
      <c r="F21" s="33">
        <f t="shared" si="0"/>
        <v>0</v>
      </c>
    </row>
    <row r="22" spans="1:6" s="3" customFormat="1" x14ac:dyDescent="0.45">
      <c r="A22" s="24">
        <v>6</v>
      </c>
      <c r="B22" s="32" t="s">
        <v>46</v>
      </c>
      <c r="C22" s="24" t="s">
        <v>26</v>
      </c>
      <c r="D22" s="24">
        <v>80</v>
      </c>
      <c r="E22" s="25"/>
      <c r="F22" s="33">
        <f>D22*E22</f>
        <v>0</v>
      </c>
    </row>
    <row r="23" spans="1:6" s="3" customFormat="1" x14ac:dyDescent="0.45">
      <c r="A23" s="24">
        <v>7</v>
      </c>
      <c r="B23" s="32" t="s">
        <v>47</v>
      </c>
      <c r="C23" s="24" t="s">
        <v>28</v>
      </c>
      <c r="D23" s="24">
        <v>7.1449999999999996</v>
      </c>
      <c r="E23" s="25"/>
      <c r="F23" s="33">
        <f t="shared" si="0"/>
        <v>0</v>
      </c>
    </row>
    <row r="24" spans="1:6" s="3" customFormat="1" x14ac:dyDescent="0.45">
      <c r="A24" s="24">
        <v>8</v>
      </c>
      <c r="B24" s="32" t="s">
        <v>47</v>
      </c>
      <c r="C24" s="24" t="s">
        <v>28</v>
      </c>
      <c r="D24" s="24">
        <v>5.625</v>
      </c>
      <c r="E24" s="25"/>
      <c r="F24" s="33">
        <f t="shared" si="0"/>
        <v>0</v>
      </c>
    </row>
    <row r="25" spans="1:6" s="3" customFormat="1" ht="31" x14ac:dyDescent="0.45">
      <c r="A25" s="24">
        <v>9</v>
      </c>
      <c r="B25" s="32" t="s">
        <v>48</v>
      </c>
      <c r="C25" s="24" t="s">
        <v>29</v>
      </c>
      <c r="D25" s="24">
        <v>20</v>
      </c>
      <c r="E25" s="25"/>
      <c r="F25" s="33">
        <f t="shared" si="0"/>
        <v>0</v>
      </c>
    </row>
    <row r="26" spans="1:6" s="3" customFormat="1" x14ac:dyDescent="0.45">
      <c r="A26" s="24">
        <v>10</v>
      </c>
      <c r="B26" s="32" t="s">
        <v>49</v>
      </c>
      <c r="C26" s="24" t="s">
        <v>26</v>
      </c>
      <c r="D26" s="24">
        <v>36.880000000000003</v>
      </c>
      <c r="E26" s="25"/>
      <c r="F26" s="33">
        <f t="shared" si="0"/>
        <v>0</v>
      </c>
    </row>
    <row r="27" spans="1:6" s="3" customFormat="1" ht="31" x14ac:dyDescent="0.45">
      <c r="A27" s="24">
        <v>11</v>
      </c>
      <c r="B27" s="32" t="s">
        <v>50</v>
      </c>
      <c r="C27" s="24" t="s">
        <v>29</v>
      </c>
      <c r="D27" s="24">
        <v>17</v>
      </c>
      <c r="E27" s="25"/>
      <c r="F27" s="33">
        <f t="shared" si="0"/>
        <v>0</v>
      </c>
    </row>
    <row r="28" spans="1:6" s="3" customFormat="1" x14ac:dyDescent="0.45">
      <c r="A28" s="24">
        <v>12</v>
      </c>
      <c r="B28" s="32" t="s">
        <v>51</v>
      </c>
      <c r="C28" s="24" t="s">
        <v>26</v>
      </c>
      <c r="D28" s="24">
        <v>51.75</v>
      </c>
      <c r="E28" s="25"/>
      <c r="F28" s="33">
        <f t="shared" si="0"/>
        <v>0</v>
      </c>
    </row>
    <row r="29" spans="1:6" s="3" customFormat="1" x14ac:dyDescent="0.45">
      <c r="A29" s="24">
        <v>13</v>
      </c>
      <c r="B29" s="32" t="s">
        <v>52</v>
      </c>
      <c r="C29" s="24" t="s">
        <v>26</v>
      </c>
      <c r="D29" s="24">
        <v>22.5</v>
      </c>
      <c r="E29" s="25"/>
      <c r="F29" s="33">
        <f t="shared" si="0"/>
        <v>0</v>
      </c>
    </row>
    <row r="30" spans="1:6" s="3" customFormat="1" x14ac:dyDescent="0.45">
      <c r="A30" s="24">
        <v>14</v>
      </c>
      <c r="B30" s="32" t="s">
        <v>53</v>
      </c>
      <c r="C30" s="24" t="s">
        <v>54</v>
      </c>
      <c r="D30" s="24">
        <v>2</v>
      </c>
      <c r="E30" s="25"/>
      <c r="F30" s="33">
        <f t="shared" si="0"/>
        <v>0</v>
      </c>
    </row>
    <row r="31" spans="1:6" s="3" customFormat="1" x14ac:dyDescent="0.45">
      <c r="A31" s="24">
        <v>15</v>
      </c>
      <c r="B31" s="32" t="s">
        <v>55</v>
      </c>
      <c r="C31" s="24" t="s">
        <v>54</v>
      </c>
      <c r="D31" s="24">
        <v>4</v>
      </c>
      <c r="E31" s="25"/>
      <c r="F31" s="33">
        <f t="shared" si="0"/>
        <v>0</v>
      </c>
    </row>
    <row r="32" spans="1:6" s="3" customFormat="1" x14ac:dyDescent="0.45">
      <c r="A32" s="24">
        <v>16</v>
      </c>
      <c r="B32" s="32" t="s">
        <v>56</v>
      </c>
      <c r="C32" s="24" t="s">
        <v>26</v>
      </c>
      <c r="D32" s="24">
        <v>800</v>
      </c>
      <c r="E32" s="25"/>
      <c r="F32" s="33">
        <f t="shared" si="0"/>
        <v>0</v>
      </c>
    </row>
    <row r="33" spans="1:6" s="3" customFormat="1" x14ac:dyDescent="0.45">
      <c r="A33" s="24">
        <v>17</v>
      </c>
      <c r="B33" s="32" t="s">
        <v>57</v>
      </c>
      <c r="C33" s="24" t="s">
        <v>30</v>
      </c>
      <c r="D33" s="24">
        <v>25.17</v>
      </c>
      <c r="E33" s="25"/>
      <c r="F33" s="33">
        <f t="shared" si="0"/>
        <v>0</v>
      </c>
    </row>
    <row r="34" spans="1:6" s="3" customFormat="1" x14ac:dyDescent="0.45">
      <c r="A34" s="24">
        <v>18</v>
      </c>
      <c r="B34" s="32" t="s">
        <v>58</v>
      </c>
      <c r="C34" s="24" t="s">
        <v>30</v>
      </c>
      <c r="D34" s="24">
        <v>25.17</v>
      </c>
      <c r="E34" s="25"/>
      <c r="F34" s="33">
        <f>D34*E34</f>
        <v>0</v>
      </c>
    </row>
    <row r="35" spans="1:6" s="3" customFormat="1" x14ac:dyDescent="0.45">
      <c r="A35" s="27"/>
      <c r="B35" s="23" t="s">
        <v>59</v>
      </c>
      <c r="C35" s="27"/>
      <c r="D35" s="27"/>
      <c r="E35" s="28"/>
      <c r="F35" s="31"/>
    </row>
    <row r="36" spans="1:6" s="3" customFormat="1" x14ac:dyDescent="0.45">
      <c r="A36" s="24"/>
      <c r="B36" s="40" t="s">
        <v>60</v>
      </c>
      <c r="C36" s="24"/>
      <c r="D36" s="24"/>
      <c r="E36" s="25"/>
      <c r="F36" s="41"/>
    </row>
    <row r="37" spans="1:6" s="3" customFormat="1" ht="31" x14ac:dyDescent="0.45">
      <c r="A37" s="24">
        <v>19</v>
      </c>
      <c r="B37" s="32" t="s">
        <v>61</v>
      </c>
      <c r="C37" s="24" t="s">
        <v>26</v>
      </c>
      <c r="D37" s="24">
        <v>100.32</v>
      </c>
      <c r="E37" s="25"/>
      <c r="F37" s="33">
        <f t="shared" ref="F37:F48" si="1">D37*E37</f>
        <v>0</v>
      </c>
    </row>
    <row r="38" spans="1:6" s="3" customFormat="1" x14ac:dyDescent="0.45">
      <c r="A38" s="24">
        <v>20</v>
      </c>
      <c r="B38" s="32" t="s">
        <v>62</v>
      </c>
      <c r="C38" s="24" t="s">
        <v>63</v>
      </c>
      <c r="D38" s="24">
        <v>15</v>
      </c>
      <c r="E38" s="25"/>
      <c r="F38" s="33">
        <f t="shared" si="1"/>
        <v>0</v>
      </c>
    </row>
    <row r="39" spans="1:6" s="3" customFormat="1" x14ac:dyDescent="0.45">
      <c r="A39" s="24">
        <v>21</v>
      </c>
      <c r="B39" s="32" t="s">
        <v>64</v>
      </c>
      <c r="C39" s="24" t="s">
        <v>63</v>
      </c>
      <c r="D39" s="24">
        <v>35</v>
      </c>
      <c r="E39" s="25"/>
      <c r="F39" s="33">
        <f t="shared" si="1"/>
        <v>0</v>
      </c>
    </row>
    <row r="40" spans="1:6" s="3" customFormat="1" x14ac:dyDescent="0.45">
      <c r="A40" s="24">
        <v>22</v>
      </c>
      <c r="B40" s="32" t="s">
        <v>65</v>
      </c>
      <c r="C40" s="24" t="s">
        <v>26</v>
      </c>
      <c r="D40" s="26">
        <f>100.32*1.02</f>
        <v>102.32639999999999</v>
      </c>
      <c r="E40" s="25"/>
      <c r="F40" s="33">
        <f t="shared" si="1"/>
        <v>0</v>
      </c>
    </row>
    <row r="41" spans="1:6" s="3" customFormat="1" x14ac:dyDescent="0.45">
      <c r="A41" s="24"/>
      <c r="B41" s="40" t="s">
        <v>66</v>
      </c>
      <c r="C41" s="24"/>
      <c r="D41" s="24"/>
      <c r="E41" s="25"/>
      <c r="F41" s="33"/>
    </row>
    <row r="42" spans="1:6" s="3" customFormat="1" ht="31" x14ac:dyDescent="0.45">
      <c r="A42" s="24">
        <v>23</v>
      </c>
      <c r="B42" s="42" t="s">
        <v>67</v>
      </c>
      <c r="C42" s="24" t="s">
        <v>26</v>
      </c>
      <c r="D42" s="24">
        <v>93.04</v>
      </c>
      <c r="E42" s="25"/>
      <c r="F42" s="33">
        <f t="shared" si="1"/>
        <v>0</v>
      </c>
    </row>
    <row r="43" spans="1:6" s="3" customFormat="1" x14ac:dyDescent="0.45">
      <c r="A43" s="24">
        <v>24</v>
      </c>
      <c r="B43" s="32" t="s">
        <v>68</v>
      </c>
      <c r="C43" s="24" t="s">
        <v>69</v>
      </c>
      <c r="D43" s="24">
        <v>32</v>
      </c>
      <c r="E43" s="25"/>
      <c r="F43" s="33">
        <f t="shared" si="1"/>
        <v>0</v>
      </c>
    </row>
    <row r="44" spans="1:6" s="3" customFormat="1" x14ac:dyDescent="0.45">
      <c r="A44" s="24">
        <v>25</v>
      </c>
      <c r="B44" s="32" t="s">
        <v>70</v>
      </c>
      <c r="C44" s="24" t="s">
        <v>29</v>
      </c>
      <c r="D44" s="24">
        <v>2000</v>
      </c>
      <c r="E44" s="25"/>
      <c r="F44" s="33">
        <f t="shared" si="1"/>
        <v>0</v>
      </c>
    </row>
    <row r="45" spans="1:6" s="3" customFormat="1" x14ac:dyDescent="0.45">
      <c r="A45" s="24">
        <v>26</v>
      </c>
      <c r="B45" s="32" t="s">
        <v>71</v>
      </c>
      <c r="C45" s="24" t="s">
        <v>72</v>
      </c>
      <c r="D45" s="24">
        <v>10</v>
      </c>
      <c r="E45" s="25"/>
      <c r="F45" s="33">
        <f t="shared" si="1"/>
        <v>0</v>
      </c>
    </row>
    <row r="46" spans="1:6" s="3" customFormat="1" ht="31" x14ac:dyDescent="0.45">
      <c r="A46" s="24">
        <v>27</v>
      </c>
      <c r="B46" s="32" t="s">
        <v>61</v>
      </c>
      <c r="C46" s="24" t="s">
        <v>26</v>
      </c>
      <c r="D46" s="24">
        <v>93.04</v>
      </c>
      <c r="E46" s="25"/>
      <c r="F46" s="33">
        <f t="shared" si="1"/>
        <v>0</v>
      </c>
    </row>
    <row r="47" spans="1:6" s="3" customFormat="1" x14ac:dyDescent="0.45">
      <c r="A47" s="24">
        <v>28</v>
      </c>
      <c r="B47" s="32" t="s">
        <v>73</v>
      </c>
      <c r="C47" s="24" t="s">
        <v>72</v>
      </c>
      <c r="D47" s="24">
        <v>12</v>
      </c>
      <c r="E47" s="25"/>
      <c r="F47" s="33">
        <f t="shared" si="1"/>
        <v>0</v>
      </c>
    </row>
    <row r="48" spans="1:6" s="3" customFormat="1" ht="31" x14ac:dyDescent="0.45">
      <c r="A48" s="24">
        <v>29</v>
      </c>
      <c r="B48" s="32" t="s">
        <v>74</v>
      </c>
      <c r="C48" s="24" t="s">
        <v>26</v>
      </c>
      <c r="D48" s="26">
        <f>93.04*1.02</f>
        <v>94.900800000000004</v>
      </c>
      <c r="E48" s="25"/>
      <c r="F48" s="33">
        <f t="shared" si="1"/>
        <v>0</v>
      </c>
    </row>
    <row r="49" spans="1:8" s="3" customFormat="1" x14ac:dyDescent="0.45">
      <c r="A49" s="24">
        <v>30</v>
      </c>
      <c r="B49" s="32" t="s">
        <v>75</v>
      </c>
      <c r="C49" s="24" t="s">
        <v>63</v>
      </c>
      <c r="D49" s="24">
        <v>35</v>
      </c>
      <c r="E49" s="25"/>
      <c r="F49" s="33">
        <f>D49*E49</f>
        <v>0</v>
      </c>
    </row>
    <row r="50" spans="1:8" s="3" customFormat="1" x14ac:dyDescent="0.45">
      <c r="A50" s="24"/>
      <c r="B50" s="40" t="s">
        <v>76</v>
      </c>
      <c r="C50" s="24"/>
      <c r="D50" s="24"/>
      <c r="E50" s="25"/>
      <c r="F50" s="41"/>
    </row>
    <row r="51" spans="1:8" s="3" customFormat="1" ht="31" x14ac:dyDescent="0.45">
      <c r="A51" s="24">
        <v>31</v>
      </c>
      <c r="B51" s="32" t="s">
        <v>77</v>
      </c>
      <c r="C51" s="24" t="s">
        <v>78</v>
      </c>
      <c r="D51" s="24">
        <v>22.68</v>
      </c>
      <c r="E51" s="25"/>
      <c r="F51" s="33">
        <f t="shared" ref="F51:F71" si="2">D51*E51</f>
        <v>0</v>
      </c>
    </row>
    <row r="52" spans="1:8" s="3" customFormat="1" x14ac:dyDescent="0.45">
      <c r="A52" s="24">
        <v>32</v>
      </c>
      <c r="B52" s="32" t="s">
        <v>79</v>
      </c>
      <c r="C52" s="24" t="s">
        <v>72</v>
      </c>
      <c r="D52" s="24">
        <v>200</v>
      </c>
      <c r="E52" s="25"/>
      <c r="F52" s="33">
        <f>D52*E52</f>
        <v>0</v>
      </c>
    </row>
    <row r="53" spans="1:8" s="3" customFormat="1" ht="31" x14ac:dyDescent="0.45">
      <c r="A53" s="24">
        <v>33</v>
      </c>
      <c r="B53" s="32" t="s">
        <v>61</v>
      </c>
      <c r="C53" s="24" t="s">
        <v>26</v>
      </c>
      <c r="D53" s="24">
        <v>22.68</v>
      </c>
      <c r="E53" s="25"/>
      <c r="F53" s="33">
        <f t="shared" si="2"/>
        <v>0</v>
      </c>
    </row>
    <row r="54" spans="1:8" s="3" customFormat="1" x14ac:dyDescent="0.45">
      <c r="A54" s="24">
        <v>34</v>
      </c>
      <c r="B54" s="32" t="s">
        <v>80</v>
      </c>
      <c r="C54" s="24" t="s">
        <v>72</v>
      </c>
      <c r="D54" s="24">
        <v>3</v>
      </c>
      <c r="E54" s="25"/>
      <c r="F54" s="33">
        <f t="shared" si="2"/>
        <v>0</v>
      </c>
    </row>
    <row r="55" spans="1:8" s="3" customFormat="1" x14ac:dyDescent="0.45">
      <c r="A55" s="24">
        <v>35</v>
      </c>
      <c r="B55" s="32" t="s">
        <v>81</v>
      </c>
      <c r="C55" s="24" t="s">
        <v>82</v>
      </c>
      <c r="D55" s="24">
        <v>8</v>
      </c>
      <c r="E55" s="25"/>
      <c r="F55" s="33">
        <f t="shared" si="2"/>
        <v>0</v>
      </c>
    </row>
    <row r="56" spans="1:8" s="3" customFormat="1" ht="44" customHeight="1" x14ac:dyDescent="0.45">
      <c r="A56" s="24">
        <v>36</v>
      </c>
      <c r="B56" s="32" t="s">
        <v>74</v>
      </c>
      <c r="C56" s="24" t="s">
        <v>26</v>
      </c>
      <c r="D56" s="26">
        <f>22.68*1.02</f>
        <v>23.133600000000001</v>
      </c>
      <c r="E56" s="25"/>
      <c r="F56" s="33">
        <f t="shared" si="2"/>
        <v>0</v>
      </c>
    </row>
    <row r="57" spans="1:8" x14ac:dyDescent="0.45">
      <c r="A57" s="24"/>
      <c r="B57" s="40" t="s">
        <v>83</v>
      </c>
      <c r="C57" s="24"/>
      <c r="D57" s="24"/>
      <c r="E57" s="25"/>
      <c r="F57" s="33"/>
    </row>
    <row r="58" spans="1:8" ht="31" x14ac:dyDescent="0.45">
      <c r="A58" s="24">
        <v>37</v>
      </c>
      <c r="B58" s="32" t="s">
        <v>84</v>
      </c>
      <c r="C58" s="24" t="s">
        <v>85</v>
      </c>
      <c r="D58" s="24">
        <v>3.57</v>
      </c>
      <c r="E58" s="25"/>
      <c r="F58" s="33">
        <f t="shared" si="2"/>
        <v>0</v>
      </c>
    </row>
    <row r="59" spans="1:8" x14ac:dyDescent="0.45">
      <c r="A59" s="24">
        <v>38</v>
      </c>
      <c r="B59" s="32" t="s">
        <v>86</v>
      </c>
      <c r="C59" s="24" t="s">
        <v>85</v>
      </c>
      <c r="D59" s="24">
        <v>1.19</v>
      </c>
      <c r="E59" s="25"/>
      <c r="F59" s="33">
        <f t="shared" si="2"/>
        <v>0</v>
      </c>
    </row>
    <row r="60" spans="1:8" x14ac:dyDescent="0.45">
      <c r="A60" s="24">
        <v>39</v>
      </c>
      <c r="B60" s="32" t="s">
        <v>87</v>
      </c>
      <c r="C60" s="24" t="s">
        <v>78</v>
      </c>
      <c r="D60" s="24">
        <v>26.2</v>
      </c>
      <c r="E60" s="25"/>
      <c r="F60" s="33">
        <f t="shared" si="2"/>
        <v>0</v>
      </c>
    </row>
    <row r="61" spans="1:8" ht="27.65" customHeight="1" x14ac:dyDescent="0.45">
      <c r="A61" s="24">
        <v>40</v>
      </c>
      <c r="B61" s="32" t="s">
        <v>88</v>
      </c>
      <c r="C61" s="24" t="s">
        <v>78</v>
      </c>
      <c r="D61" s="24">
        <v>26.2</v>
      </c>
      <c r="E61" s="25"/>
      <c r="F61" s="33">
        <f t="shared" si="2"/>
        <v>0</v>
      </c>
      <c r="G61" s="38"/>
      <c r="H61" s="38"/>
    </row>
    <row r="62" spans="1:8" ht="21" customHeight="1" x14ac:dyDescent="0.45">
      <c r="A62" s="24">
        <v>41</v>
      </c>
      <c r="B62" s="32" t="s">
        <v>89</v>
      </c>
      <c r="C62" s="24" t="s">
        <v>78</v>
      </c>
      <c r="D62" s="24">
        <v>26.2</v>
      </c>
      <c r="E62" s="25"/>
      <c r="F62" s="33">
        <f t="shared" si="2"/>
        <v>0</v>
      </c>
      <c r="G62" s="18"/>
    </row>
    <row r="63" spans="1:8" ht="25" customHeight="1" x14ac:dyDescent="0.45">
      <c r="A63" s="24">
        <v>42</v>
      </c>
      <c r="B63" s="32" t="s">
        <v>90</v>
      </c>
      <c r="C63" s="24" t="s">
        <v>78</v>
      </c>
      <c r="D63" s="24">
        <v>30</v>
      </c>
      <c r="E63" s="25"/>
      <c r="F63" s="33">
        <f t="shared" si="2"/>
        <v>0</v>
      </c>
      <c r="G63" s="18"/>
    </row>
    <row r="64" spans="1:8" ht="34" customHeight="1" x14ac:dyDescent="0.45">
      <c r="A64" s="24">
        <v>43</v>
      </c>
      <c r="B64" s="32" t="s">
        <v>77</v>
      </c>
      <c r="C64" s="24" t="s">
        <v>78</v>
      </c>
      <c r="D64" s="24">
        <v>26.2</v>
      </c>
      <c r="E64" s="25"/>
      <c r="F64" s="33">
        <f t="shared" si="2"/>
        <v>0</v>
      </c>
    </row>
    <row r="65" spans="1:248" x14ac:dyDescent="0.45">
      <c r="A65" s="24">
        <v>44</v>
      </c>
      <c r="B65" s="32" t="s">
        <v>91</v>
      </c>
      <c r="C65" s="24" t="s">
        <v>72</v>
      </c>
      <c r="D65" s="24">
        <v>190</v>
      </c>
      <c r="E65" s="25"/>
      <c r="F65" s="33">
        <f t="shared" si="2"/>
        <v>0</v>
      </c>
    </row>
    <row r="66" spans="1:248" s="7" customFormat="1" ht="39" customHeight="1" x14ac:dyDescent="0.3">
      <c r="A66" s="24">
        <v>45</v>
      </c>
      <c r="B66" s="32" t="s">
        <v>92</v>
      </c>
      <c r="C66" s="24" t="s">
        <v>78</v>
      </c>
      <c r="D66" s="24">
        <v>26.2</v>
      </c>
      <c r="E66" s="25"/>
      <c r="F66" s="33">
        <f t="shared" si="2"/>
        <v>0</v>
      </c>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row>
    <row r="67" spans="1:248" ht="23.5" customHeight="1" x14ac:dyDescent="0.45">
      <c r="A67" s="24">
        <v>46</v>
      </c>
      <c r="B67" s="32" t="s">
        <v>93</v>
      </c>
      <c r="C67" s="24" t="s">
        <v>72</v>
      </c>
      <c r="D67" s="26">
        <f>40.6*0.262</f>
        <v>10.6372</v>
      </c>
      <c r="E67" s="25"/>
      <c r="F67" s="33">
        <f t="shared" si="2"/>
        <v>0</v>
      </c>
    </row>
    <row r="68" spans="1:248" x14ac:dyDescent="0.45">
      <c r="A68" s="24">
        <v>47</v>
      </c>
      <c r="B68" s="32" t="s">
        <v>94</v>
      </c>
      <c r="C68" s="24" t="s">
        <v>72</v>
      </c>
      <c r="D68" s="24">
        <f>6.5*26.2</f>
        <v>170.29999999999998</v>
      </c>
      <c r="E68" s="25"/>
      <c r="F68" s="33">
        <f t="shared" si="2"/>
        <v>0</v>
      </c>
    </row>
    <row r="69" spans="1:248" ht="30.65" customHeight="1" x14ac:dyDescent="0.45">
      <c r="A69" s="24">
        <v>48</v>
      </c>
      <c r="B69" s="32" t="s">
        <v>95</v>
      </c>
      <c r="C69" s="24" t="s">
        <v>78</v>
      </c>
      <c r="D69" s="24">
        <f>26.2*1.02</f>
        <v>26.724</v>
      </c>
      <c r="E69" s="25"/>
      <c r="F69" s="33">
        <f t="shared" si="2"/>
        <v>0</v>
      </c>
    </row>
    <row r="70" spans="1:248" s="7" customFormat="1" ht="25.15" customHeight="1" x14ac:dyDescent="0.3">
      <c r="A70" s="24">
        <v>49</v>
      </c>
      <c r="B70" s="32" t="s">
        <v>96</v>
      </c>
      <c r="C70" s="24" t="s">
        <v>9</v>
      </c>
      <c r="D70" s="24">
        <v>250</v>
      </c>
      <c r="E70" s="25"/>
      <c r="F70" s="33">
        <f t="shared" si="2"/>
        <v>0</v>
      </c>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row>
    <row r="71" spans="1:248" s="7" customFormat="1" ht="24.65" customHeight="1" x14ac:dyDescent="0.3">
      <c r="A71" s="24">
        <v>50</v>
      </c>
      <c r="B71" s="32" t="s">
        <v>97</v>
      </c>
      <c r="C71" s="24" t="s">
        <v>9</v>
      </c>
      <c r="D71" s="24">
        <f>250*1.01</f>
        <v>252.5</v>
      </c>
      <c r="E71" s="25"/>
      <c r="F71" s="33">
        <f t="shared" si="2"/>
        <v>0</v>
      </c>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row>
    <row r="72" spans="1:248" s="7" customFormat="1" ht="25.5" customHeight="1" x14ac:dyDescent="0.35">
      <c r="A72" s="27"/>
      <c r="B72" s="23" t="s">
        <v>98</v>
      </c>
      <c r="C72" s="27"/>
      <c r="D72" s="27"/>
      <c r="E72" s="28"/>
      <c r="F72" s="31"/>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row>
    <row r="73" spans="1:248" s="7" customFormat="1" ht="29.5" customHeight="1" x14ac:dyDescent="0.3">
      <c r="A73" s="24">
        <f>A71+1</f>
        <v>51</v>
      </c>
      <c r="B73" s="32" t="s">
        <v>99</v>
      </c>
      <c r="C73" s="24" t="s">
        <v>26</v>
      </c>
      <c r="D73" s="24">
        <v>800</v>
      </c>
      <c r="E73" s="25"/>
      <c r="F73" s="33">
        <f t="shared" ref="F73:F87" si="3">D73*E73</f>
        <v>0</v>
      </c>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row>
    <row r="74" spans="1:248" s="7" customFormat="1" ht="31" x14ac:dyDescent="0.3">
      <c r="A74" s="24">
        <f>A73+1</f>
        <v>52</v>
      </c>
      <c r="B74" s="32" t="s">
        <v>100</v>
      </c>
      <c r="C74" s="24" t="s">
        <v>26</v>
      </c>
      <c r="D74" s="24">
        <v>800</v>
      </c>
      <c r="E74" s="25"/>
      <c r="F74" s="33">
        <f t="shared" si="3"/>
        <v>0</v>
      </c>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row>
    <row r="75" spans="1:248" s="7" customFormat="1" ht="15.5" x14ac:dyDescent="0.3">
      <c r="A75" s="24">
        <f t="shared" ref="A75:A87" si="4">A74+1</f>
        <v>53</v>
      </c>
      <c r="B75" s="32" t="s">
        <v>101</v>
      </c>
      <c r="C75" s="24" t="s">
        <v>63</v>
      </c>
      <c r="D75" s="24">
        <v>4000</v>
      </c>
      <c r="E75" s="25"/>
      <c r="F75" s="33">
        <f t="shared" si="3"/>
        <v>0</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row>
    <row r="76" spans="1:248" s="7" customFormat="1" ht="15.5" x14ac:dyDescent="0.3">
      <c r="A76" s="24">
        <f t="shared" si="4"/>
        <v>54</v>
      </c>
      <c r="B76" s="32" t="s">
        <v>102</v>
      </c>
      <c r="C76" s="24" t="s">
        <v>63</v>
      </c>
      <c r="D76" s="24">
        <v>1920</v>
      </c>
      <c r="E76" s="25"/>
      <c r="F76" s="33">
        <f t="shared" si="3"/>
        <v>0</v>
      </c>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row>
    <row r="77" spans="1:248" ht="31" x14ac:dyDescent="0.45">
      <c r="A77" s="24">
        <f t="shared" si="4"/>
        <v>55</v>
      </c>
      <c r="B77" s="32" t="s">
        <v>103</v>
      </c>
      <c r="C77" s="24" t="s">
        <v>26</v>
      </c>
      <c r="D77" s="24">
        <v>800</v>
      </c>
      <c r="E77" s="25"/>
      <c r="F77" s="33">
        <f t="shared" si="3"/>
        <v>0</v>
      </c>
    </row>
    <row r="78" spans="1:248" x14ac:dyDescent="0.45">
      <c r="A78" s="24">
        <f t="shared" si="4"/>
        <v>56</v>
      </c>
      <c r="B78" s="32" t="s">
        <v>104</v>
      </c>
      <c r="C78" s="24" t="s">
        <v>63</v>
      </c>
      <c r="D78" s="24">
        <v>320</v>
      </c>
      <c r="E78" s="25"/>
      <c r="F78" s="33">
        <f t="shared" si="3"/>
        <v>0</v>
      </c>
    </row>
    <row r="79" spans="1:248" ht="31" x14ac:dyDescent="0.45">
      <c r="A79" s="24">
        <f t="shared" si="4"/>
        <v>57</v>
      </c>
      <c r="B79" s="32" t="s">
        <v>105</v>
      </c>
      <c r="C79" s="24" t="s">
        <v>26</v>
      </c>
      <c r="D79" s="24">
        <v>83</v>
      </c>
      <c r="E79" s="25"/>
      <c r="F79" s="33">
        <f t="shared" si="3"/>
        <v>0</v>
      </c>
    </row>
    <row r="80" spans="1:248" ht="31" x14ac:dyDescent="0.45">
      <c r="A80" s="24">
        <f t="shared" si="4"/>
        <v>58</v>
      </c>
      <c r="B80" s="32" t="s">
        <v>106</v>
      </c>
      <c r="C80" s="24" t="s">
        <v>26</v>
      </c>
      <c r="D80" s="24">
        <v>83</v>
      </c>
      <c r="E80" s="25"/>
      <c r="F80" s="33">
        <f t="shared" si="3"/>
        <v>0</v>
      </c>
    </row>
    <row r="81" spans="1:6" x14ac:dyDescent="0.45">
      <c r="A81" s="24">
        <f t="shared" si="4"/>
        <v>59</v>
      </c>
      <c r="B81" s="32" t="s">
        <v>107</v>
      </c>
      <c r="C81" s="24" t="s">
        <v>26</v>
      </c>
      <c r="D81" s="24">
        <v>83.83</v>
      </c>
      <c r="E81" s="25"/>
      <c r="F81" s="33">
        <f t="shared" si="3"/>
        <v>0</v>
      </c>
    </row>
    <row r="82" spans="1:6" x14ac:dyDescent="0.45">
      <c r="A82" s="24">
        <f t="shared" si="4"/>
        <v>60</v>
      </c>
      <c r="B82" s="32" t="s">
        <v>108</v>
      </c>
      <c r="C82" s="24" t="s">
        <v>63</v>
      </c>
      <c r="D82" s="24">
        <v>539.5</v>
      </c>
      <c r="E82" s="25"/>
      <c r="F82" s="33">
        <f t="shared" si="3"/>
        <v>0</v>
      </c>
    </row>
    <row r="83" spans="1:6" x14ac:dyDescent="0.45">
      <c r="A83" s="24">
        <f t="shared" si="4"/>
        <v>61</v>
      </c>
      <c r="B83" s="32" t="s">
        <v>109</v>
      </c>
      <c r="C83" s="24" t="s">
        <v>63</v>
      </c>
      <c r="D83" s="24">
        <v>33.700000000000003</v>
      </c>
      <c r="E83" s="25"/>
      <c r="F83" s="33">
        <f t="shared" si="3"/>
        <v>0</v>
      </c>
    </row>
    <row r="84" spans="1:6" x14ac:dyDescent="0.45">
      <c r="A84" s="24">
        <f t="shared" si="4"/>
        <v>62</v>
      </c>
      <c r="B84" s="32" t="s">
        <v>110</v>
      </c>
      <c r="C84" s="24" t="s">
        <v>29</v>
      </c>
      <c r="D84" s="24">
        <v>352</v>
      </c>
      <c r="E84" s="25"/>
      <c r="F84" s="33">
        <f t="shared" si="3"/>
        <v>0</v>
      </c>
    </row>
    <row r="85" spans="1:6" x14ac:dyDescent="0.45">
      <c r="A85" s="24">
        <f t="shared" si="4"/>
        <v>63</v>
      </c>
      <c r="B85" s="32" t="s">
        <v>111</v>
      </c>
      <c r="C85" s="24" t="s">
        <v>26</v>
      </c>
      <c r="D85" s="24">
        <v>9</v>
      </c>
      <c r="E85" s="25"/>
      <c r="F85" s="33">
        <f t="shared" si="3"/>
        <v>0</v>
      </c>
    </row>
    <row r="86" spans="1:6" x14ac:dyDescent="0.45">
      <c r="A86" s="24">
        <f t="shared" si="4"/>
        <v>64</v>
      </c>
      <c r="B86" s="32" t="s">
        <v>112</v>
      </c>
      <c r="C86" s="24" t="s">
        <v>26</v>
      </c>
      <c r="D86" s="24">
        <v>9</v>
      </c>
      <c r="E86" s="25"/>
      <c r="F86" s="33">
        <f t="shared" si="3"/>
        <v>0</v>
      </c>
    </row>
    <row r="87" spans="1:6" x14ac:dyDescent="0.45">
      <c r="A87" s="24">
        <f t="shared" si="4"/>
        <v>65</v>
      </c>
      <c r="B87" s="32" t="s">
        <v>113</v>
      </c>
      <c r="C87" s="24" t="s">
        <v>63</v>
      </c>
      <c r="D87" s="24">
        <v>13.5</v>
      </c>
      <c r="E87" s="25"/>
      <c r="F87" s="33">
        <f t="shared" si="3"/>
        <v>0</v>
      </c>
    </row>
    <row r="88" spans="1:6" x14ac:dyDescent="0.45">
      <c r="A88" s="27"/>
      <c r="B88" s="23" t="s">
        <v>114</v>
      </c>
      <c r="C88" s="27"/>
      <c r="D88" s="27"/>
      <c r="E88" s="28"/>
      <c r="F88" s="31"/>
    </row>
    <row r="89" spans="1:6" x14ac:dyDescent="0.45">
      <c r="A89" s="24">
        <f>A87+1</f>
        <v>66</v>
      </c>
      <c r="B89" s="32" t="s">
        <v>115</v>
      </c>
      <c r="C89" s="24" t="s">
        <v>26</v>
      </c>
      <c r="D89" s="24">
        <v>234</v>
      </c>
      <c r="E89" s="25"/>
      <c r="F89" s="33">
        <f t="shared" ref="F89:F97" si="5">D89*E89</f>
        <v>0</v>
      </c>
    </row>
    <row r="90" spans="1:6" x14ac:dyDescent="0.45">
      <c r="A90" s="24">
        <f>A89+1</f>
        <v>67</v>
      </c>
      <c r="B90" s="32" t="s">
        <v>116</v>
      </c>
      <c r="C90" s="24" t="s">
        <v>29</v>
      </c>
      <c r="D90" s="24">
        <v>187</v>
      </c>
      <c r="E90" s="25"/>
      <c r="F90" s="33">
        <f t="shared" si="5"/>
        <v>0</v>
      </c>
    </row>
    <row r="91" spans="1:6" x14ac:dyDescent="0.45">
      <c r="A91" s="24">
        <f t="shared" ref="A91:A97" si="6">A90+1</f>
        <v>68</v>
      </c>
      <c r="B91" s="32" t="s">
        <v>117</v>
      </c>
      <c r="C91" s="24" t="s">
        <v>27</v>
      </c>
      <c r="D91" s="24">
        <v>222.3</v>
      </c>
      <c r="E91" s="25"/>
      <c r="F91" s="33">
        <f t="shared" si="5"/>
        <v>0</v>
      </c>
    </row>
    <row r="92" spans="1:6" x14ac:dyDescent="0.45">
      <c r="A92" s="24">
        <f t="shared" si="6"/>
        <v>69</v>
      </c>
      <c r="B92" s="32" t="s">
        <v>118</v>
      </c>
      <c r="C92" s="24" t="s">
        <v>27</v>
      </c>
      <c r="D92" s="24">
        <v>444.6</v>
      </c>
      <c r="E92" s="25"/>
      <c r="F92" s="33">
        <f t="shared" si="5"/>
        <v>0</v>
      </c>
    </row>
    <row r="93" spans="1:6" x14ac:dyDescent="0.45">
      <c r="A93" s="24">
        <f t="shared" si="6"/>
        <v>70</v>
      </c>
      <c r="B93" s="32" t="s">
        <v>119</v>
      </c>
      <c r="C93" s="24" t="s">
        <v>27</v>
      </c>
      <c r="D93" s="24">
        <v>222.3</v>
      </c>
      <c r="E93" s="25"/>
      <c r="F93" s="33">
        <f t="shared" si="5"/>
        <v>0</v>
      </c>
    </row>
    <row r="94" spans="1:6" x14ac:dyDescent="0.45">
      <c r="A94" s="24">
        <f t="shared" si="6"/>
        <v>71</v>
      </c>
      <c r="B94" s="32" t="s">
        <v>120</v>
      </c>
      <c r="C94" s="24" t="s">
        <v>27</v>
      </c>
      <c r="D94" s="24">
        <v>252.72</v>
      </c>
      <c r="E94" s="25"/>
      <c r="F94" s="33">
        <f t="shared" si="5"/>
        <v>0</v>
      </c>
    </row>
    <row r="95" spans="1:6" x14ac:dyDescent="0.45">
      <c r="A95" s="24">
        <f t="shared" si="6"/>
        <v>72</v>
      </c>
      <c r="B95" s="32" t="s">
        <v>121</v>
      </c>
      <c r="C95" s="24" t="s">
        <v>29</v>
      </c>
      <c r="D95" s="24">
        <v>695</v>
      </c>
      <c r="E95" s="25"/>
      <c r="F95" s="33">
        <f t="shared" si="5"/>
        <v>0</v>
      </c>
    </row>
    <row r="96" spans="1:6" x14ac:dyDescent="0.45">
      <c r="A96" s="24">
        <f t="shared" si="6"/>
        <v>73</v>
      </c>
      <c r="B96" s="32" t="s">
        <v>122</v>
      </c>
      <c r="C96" s="24" t="s">
        <v>26</v>
      </c>
      <c r="D96" s="24">
        <v>234</v>
      </c>
      <c r="E96" s="25"/>
      <c r="F96" s="33">
        <f t="shared" si="5"/>
        <v>0</v>
      </c>
    </row>
    <row r="97" spans="1:6" x14ac:dyDescent="0.45">
      <c r="A97" s="24">
        <f t="shared" si="6"/>
        <v>74</v>
      </c>
      <c r="B97" s="32" t="s">
        <v>123</v>
      </c>
      <c r="C97" s="24" t="s">
        <v>26</v>
      </c>
      <c r="D97" s="24">
        <v>245.7</v>
      </c>
      <c r="E97" s="25"/>
      <c r="F97" s="33">
        <f t="shared" si="5"/>
        <v>0</v>
      </c>
    </row>
    <row r="98" spans="1:6" x14ac:dyDescent="0.45">
      <c r="A98" s="27"/>
      <c r="B98" s="23" t="s">
        <v>124</v>
      </c>
      <c r="C98" s="27"/>
      <c r="D98" s="27"/>
      <c r="E98" s="28"/>
      <c r="F98" s="31"/>
    </row>
    <row r="99" spans="1:6" ht="31" x14ac:dyDescent="0.45">
      <c r="A99" s="24">
        <f>A97+1</f>
        <v>75</v>
      </c>
      <c r="B99" s="32" t="s">
        <v>125</v>
      </c>
      <c r="C99" s="24" t="s">
        <v>26</v>
      </c>
      <c r="D99" s="24">
        <v>51.75</v>
      </c>
      <c r="E99" s="25"/>
      <c r="F99" s="33">
        <f t="shared" ref="F99:F122" si="7">D99*E99</f>
        <v>0</v>
      </c>
    </row>
    <row r="100" spans="1:6" ht="77.5" x14ac:dyDescent="0.45">
      <c r="A100" s="24">
        <f>A99+1</f>
        <v>76</v>
      </c>
      <c r="B100" s="32" t="s">
        <v>126</v>
      </c>
      <c r="C100" s="24" t="s">
        <v>26</v>
      </c>
      <c r="D100" s="24">
        <v>51.75</v>
      </c>
      <c r="E100" s="25"/>
      <c r="F100" s="33">
        <f t="shared" si="7"/>
        <v>0</v>
      </c>
    </row>
    <row r="101" spans="1:6" x14ac:dyDescent="0.45">
      <c r="A101" s="24">
        <f t="shared" ref="A101:A121" si="8">A100+1</f>
        <v>77</v>
      </c>
      <c r="B101" s="32" t="s">
        <v>127</v>
      </c>
      <c r="C101" s="24" t="s">
        <v>128</v>
      </c>
      <c r="D101" s="26">
        <f>21.5*0.5175</f>
        <v>11.126249999999999</v>
      </c>
      <c r="E101" s="25"/>
      <c r="F101" s="33">
        <f t="shared" si="7"/>
        <v>0</v>
      </c>
    </row>
    <row r="102" spans="1:6" x14ac:dyDescent="0.45">
      <c r="A102" s="24">
        <f t="shared" si="8"/>
        <v>78</v>
      </c>
      <c r="B102" s="32" t="s">
        <v>129</v>
      </c>
      <c r="C102" s="24" t="s">
        <v>128</v>
      </c>
      <c r="D102" s="26">
        <f>9.8*0.5175</f>
        <v>5.0715000000000003</v>
      </c>
      <c r="E102" s="25"/>
      <c r="F102" s="33">
        <f t="shared" si="7"/>
        <v>0</v>
      </c>
    </row>
    <row r="103" spans="1:6" x14ac:dyDescent="0.45">
      <c r="A103" s="24">
        <f t="shared" si="8"/>
        <v>79</v>
      </c>
      <c r="B103" s="32" t="s">
        <v>130</v>
      </c>
      <c r="C103" s="24" t="s">
        <v>29</v>
      </c>
      <c r="D103" s="43">
        <f>278*0.5175</f>
        <v>143.86499999999998</v>
      </c>
      <c r="E103" s="25"/>
      <c r="F103" s="33">
        <f t="shared" si="7"/>
        <v>0</v>
      </c>
    </row>
    <row r="104" spans="1:6" x14ac:dyDescent="0.45">
      <c r="A104" s="24">
        <f t="shared" si="8"/>
        <v>80</v>
      </c>
      <c r="B104" s="32" t="s">
        <v>131</v>
      </c>
      <c r="C104" s="24" t="s">
        <v>27</v>
      </c>
      <c r="D104" s="24">
        <v>22.5</v>
      </c>
      <c r="E104" s="25"/>
      <c r="F104" s="33">
        <f t="shared" si="7"/>
        <v>0</v>
      </c>
    </row>
    <row r="105" spans="1:6" ht="62" x14ac:dyDescent="0.45">
      <c r="A105" s="24">
        <f t="shared" si="8"/>
        <v>81</v>
      </c>
      <c r="B105" s="32" t="s">
        <v>132</v>
      </c>
      <c r="C105" s="24" t="s">
        <v>27</v>
      </c>
      <c r="D105" s="24">
        <f>22.5*1.02</f>
        <v>22.95</v>
      </c>
      <c r="E105" s="25"/>
      <c r="F105" s="33">
        <f t="shared" si="7"/>
        <v>0</v>
      </c>
    </row>
    <row r="106" spans="1:6" x14ac:dyDescent="0.45">
      <c r="A106" s="24">
        <f t="shared" si="8"/>
        <v>82</v>
      </c>
      <c r="B106" s="32" t="s">
        <v>127</v>
      </c>
      <c r="C106" s="24" t="s">
        <v>128</v>
      </c>
      <c r="D106" s="26">
        <f>13.88*0.225</f>
        <v>3.1230000000000002</v>
      </c>
      <c r="E106" s="25"/>
      <c r="F106" s="33">
        <f t="shared" si="7"/>
        <v>0</v>
      </c>
    </row>
    <row r="107" spans="1:6" x14ac:dyDescent="0.45">
      <c r="A107" s="24">
        <f t="shared" si="8"/>
        <v>83</v>
      </c>
      <c r="B107" s="32" t="s">
        <v>133</v>
      </c>
      <c r="C107" s="24" t="s">
        <v>27</v>
      </c>
      <c r="D107" s="24">
        <v>23</v>
      </c>
      <c r="E107" s="25"/>
      <c r="F107" s="33">
        <f t="shared" si="7"/>
        <v>0</v>
      </c>
    </row>
    <row r="108" spans="1:6" ht="31" x14ac:dyDescent="0.45">
      <c r="A108" s="24">
        <f t="shared" si="8"/>
        <v>84</v>
      </c>
      <c r="B108" s="32" t="s">
        <v>134</v>
      </c>
      <c r="C108" s="24" t="s">
        <v>27</v>
      </c>
      <c r="D108" s="24">
        <v>23</v>
      </c>
      <c r="E108" s="25"/>
      <c r="F108" s="33">
        <f t="shared" si="7"/>
        <v>0</v>
      </c>
    </row>
    <row r="109" spans="1:6" x14ac:dyDescent="0.45">
      <c r="A109" s="24">
        <f t="shared" si="8"/>
        <v>85</v>
      </c>
      <c r="B109" s="32" t="s">
        <v>135</v>
      </c>
      <c r="C109" s="24" t="s">
        <v>29</v>
      </c>
      <c r="D109" s="43">
        <f>353*0.23</f>
        <v>81.19</v>
      </c>
      <c r="E109" s="25"/>
      <c r="F109" s="33">
        <f t="shared" si="7"/>
        <v>0</v>
      </c>
    </row>
    <row r="110" spans="1:6" x14ac:dyDescent="0.45">
      <c r="A110" s="24">
        <f t="shared" si="8"/>
        <v>86</v>
      </c>
      <c r="B110" s="32" t="s">
        <v>111</v>
      </c>
      <c r="C110" s="24" t="s">
        <v>26</v>
      </c>
      <c r="D110" s="24">
        <v>12</v>
      </c>
      <c r="E110" s="25"/>
      <c r="F110" s="33">
        <f t="shared" si="7"/>
        <v>0</v>
      </c>
    </row>
    <row r="111" spans="1:6" x14ac:dyDescent="0.45">
      <c r="A111" s="24">
        <f t="shared" si="8"/>
        <v>87</v>
      </c>
      <c r="B111" s="32" t="s">
        <v>112</v>
      </c>
      <c r="C111" s="24" t="s">
        <v>26</v>
      </c>
      <c r="D111" s="24">
        <v>12</v>
      </c>
      <c r="E111" s="25"/>
      <c r="F111" s="33">
        <f t="shared" si="7"/>
        <v>0</v>
      </c>
    </row>
    <row r="112" spans="1:6" x14ac:dyDescent="0.45">
      <c r="A112" s="24">
        <f t="shared" si="8"/>
        <v>88</v>
      </c>
      <c r="B112" s="32" t="s">
        <v>113</v>
      </c>
      <c r="C112" s="24" t="s">
        <v>63</v>
      </c>
      <c r="D112" s="24">
        <v>20</v>
      </c>
      <c r="E112" s="25"/>
      <c r="F112" s="33">
        <f t="shared" si="7"/>
        <v>0</v>
      </c>
    </row>
    <row r="113" spans="1:6" x14ac:dyDescent="0.45">
      <c r="A113" s="24">
        <f t="shared" si="8"/>
        <v>89</v>
      </c>
      <c r="B113" s="32" t="s">
        <v>111</v>
      </c>
      <c r="C113" s="24" t="s">
        <v>26</v>
      </c>
      <c r="D113" s="24">
        <v>12</v>
      </c>
      <c r="E113" s="25"/>
      <c r="F113" s="33">
        <f t="shared" si="7"/>
        <v>0</v>
      </c>
    </row>
    <row r="114" spans="1:6" x14ac:dyDescent="0.45">
      <c r="A114" s="24">
        <f t="shared" si="8"/>
        <v>90</v>
      </c>
      <c r="B114" s="32" t="s">
        <v>112</v>
      </c>
      <c r="C114" s="24" t="s">
        <v>26</v>
      </c>
      <c r="D114" s="24">
        <v>12</v>
      </c>
      <c r="E114" s="25"/>
      <c r="F114" s="33">
        <f t="shared" si="7"/>
        <v>0</v>
      </c>
    </row>
    <row r="115" spans="1:6" x14ac:dyDescent="0.45">
      <c r="A115" s="24">
        <f t="shared" si="8"/>
        <v>91</v>
      </c>
      <c r="B115" s="32" t="s">
        <v>136</v>
      </c>
      <c r="C115" s="24" t="s">
        <v>63</v>
      </c>
      <c r="D115" s="24">
        <v>15</v>
      </c>
      <c r="E115" s="25"/>
      <c r="F115" s="33">
        <f t="shared" si="7"/>
        <v>0</v>
      </c>
    </row>
    <row r="116" spans="1:6" ht="31" x14ac:dyDescent="0.45">
      <c r="A116" s="24">
        <f t="shared" si="8"/>
        <v>92</v>
      </c>
      <c r="B116" s="32" t="s">
        <v>137</v>
      </c>
      <c r="C116" s="24" t="s">
        <v>26</v>
      </c>
      <c r="D116" s="24">
        <v>35</v>
      </c>
      <c r="E116" s="25"/>
      <c r="F116" s="33">
        <f t="shared" si="7"/>
        <v>0</v>
      </c>
    </row>
    <row r="117" spans="1:6" x14ac:dyDescent="0.45">
      <c r="A117" s="24">
        <f t="shared" si="8"/>
        <v>93</v>
      </c>
      <c r="B117" s="32" t="s">
        <v>138</v>
      </c>
      <c r="C117" s="24" t="s">
        <v>26</v>
      </c>
      <c r="D117" s="24">
        <f>35*1.05</f>
        <v>36.75</v>
      </c>
      <c r="E117" s="25"/>
      <c r="F117" s="33">
        <f t="shared" si="7"/>
        <v>0</v>
      </c>
    </row>
    <row r="118" spans="1:6" x14ac:dyDescent="0.45">
      <c r="A118" s="24">
        <f t="shared" si="8"/>
        <v>94</v>
      </c>
      <c r="B118" s="32" t="s">
        <v>139</v>
      </c>
      <c r="C118" s="24" t="s">
        <v>63</v>
      </c>
      <c r="D118" s="24">
        <v>175</v>
      </c>
      <c r="E118" s="25"/>
      <c r="F118" s="33">
        <f t="shared" si="7"/>
        <v>0</v>
      </c>
    </row>
    <row r="119" spans="1:6" x14ac:dyDescent="0.45">
      <c r="A119" s="24">
        <f t="shared" si="8"/>
        <v>95</v>
      </c>
      <c r="B119" s="32" t="s">
        <v>99</v>
      </c>
      <c r="C119" s="24" t="s">
        <v>26</v>
      </c>
      <c r="D119" s="24">
        <v>35</v>
      </c>
      <c r="E119" s="25"/>
      <c r="F119" s="33">
        <f t="shared" si="7"/>
        <v>0</v>
      </c>
    </row>
    <row r="120" spans="1:6" x14ac:dyDescent="0.45">
      <c r="A120" s="24">
        <f t="shared" si="8"/>
        <v>96</v>
      </c>
      <c r="B120" s="32" t="s">
        <v>102</v>
      </c>
      <c r="C120" s="24" t="s">
        <v>63</v>
      </c>
      <c r="D120" s="24">
        <v>84</v>
      </c>
      <c r="E120" s="25"/>
      <c r="F120" s="33">
        <f t="shared" si="7"/>
        <v>0</v>
      </c>
    </row>
    <row r="121" spans="1:6" ht="31" x14ac:dyDescent="0.45">
      <c r="A121" s="24">
        <f t="shared" si="8"/>
        <v>97</v>
      </c>
      <c r="B121" s="32" t="s">
        <v>140</v>
      </c>
      <c r="C121" s="24" t="s">
        <v>26</v>
      </c>
      <c r="D121" s="24">
        <v>35</v>
      </c>
      <c r="E121" s="25"/>
      <c r="F121" s="33">
        <f t="shared" si="7"/>
        <v>0</v>
      </c>
    </row>
    <row r="122" spans="1:6" x14ac:dyDescent="0.45">
      <c r="A122" s="24">
        <f>A121+1</f>
        <v>98</v>
      </c>
      <c r="B122" s="32" t="s">
        <v>141</v>
      </c>
      <c r="C122" s="24" t="s">
        <v>63</v>
      </c>
      <c r="D122" s="24">
        <v>14</v>
      </c>
      <c r="E122" s="25"/>
      <c r="F122" s="33">
        <f t="shared" si="7"/>
        <v>0</v>
      </c>
    </row>
    <row r="123" spans="1:6" x14ac:dyDescent="0.45">
      <c r="A123" s="27"/>
      <c r="B123" s="23" t="s">
        <v>142</v>
      </c>
      <c r="C123" s="27"/>
      <c r="D123" s="27"/>
      <c r="E123" s="28"/>
      <c r="F123" s="31"/>
    </row>
    <row r="124" spans="1:6" ht="46.5" x14ac:dyDescent="0.45">
      <c r="A124" s="24">
        <f>A122+1</f>
        <v>99</v>
      </c>
      <c r="B124" s="32" t="s">
        <v>143</v>
      </c>
      <c r="C124" s="24" t="s">
        <v>26</v>
      </c>
      <c r="D124" s="24">
        <v>3.98</v>
      </c>
      <c r="E124" s="25"/>
      <c r="F124" s="33">
        <f t="shared" ref="F124:F147" si="9">D124*E124</f>
        <v>0</v>
      </c>
    </row>
    <row r="125" spans="1:6" x14ac:dyDescent="0.45">
      <c r="A125" s="24">
        <f>A124+1</f>
        <v>100</v>
      </c>
      <c r="B125" s="32" t="s">
        <v>144</v>
      </c>
      <c r="C125" s="24" t="s">
        <v>29</v>
      </c>
      <c r="D125" s="24">
        <v>1</v>
      </c>
      <c r="E125" s="25"/>
      <c r="F125" s="33">
        <f t="shared" si="9"/>
        <v>0</v>
      </c>
    </row>
    <row r="126" spans="1:6" x14ac:dyDescent="0.45">
      <c r="A126" s="24">
        <f t="shared" ref="A126:A147" si="10">A125+1</f>
        <v>101</v>
      </c>
      <c r="B126" s="32" t="s">
        <v>127</v>
      </c>
      <c r="C126" s="24" t="s">
        <v>128</v>
      </c>
      <c r="D126" s="24">
        <v>0.53</v>
      </c>
      <c r="E126" s="25"/>
      <c r="F126" s="33">
        <f t="shared" si="9"/>
        <v>0</v>
      </c>
    </row>
    <row r="127" spans="1:6" x14ac:dyDescent="0.45">
      <c r="A127" s="24">
        <f t="shared" si="10"/>
        <v>102</v>
      </c>
      <c r="B127" s="32" t="s">
        <v>130</v>
      </c>
      <c r="C127" s="24" t="s">
        <v>29</v>
      </c>
      <c r="D127" s="24">
        <v>12</v>
      </c>
      <c r="E127" s="25"/>
      <c r="F127" s="33">
        <f t="shared" si="9"/>
        <v>0</v>
      </c>
    </row>
    <row r="128" spans="1:6" ht="31" x14ac:dyDescent="0.45">
      <c r="A128" s="24">
        <f t="shared" si="10"/>
        <v>103</v>
      </c>
      <c r="B128" s="32" t="s">
        <v>145</v>
      </c>
      <c r="C128" s="24" t="s">
        <v>26</v>
      </c>
      <c r="D128" s="24">
        <v>7.2</v>
      </c>
      <c r="E128" s="25"/>
      <c r="F128" s="33">
        <f t="shared" si="9"/>
        <v>0</v>
      </c>
    </row>
    <row r="129" spans="1:6" x14ac:dyDescent="0.45">
      <c r="A129" s="24">
        <f t="shared" si="10"/>
        <v>104</v>
      </c>
      <c r="B129" s="32" t="s">
        <v>146</v>
      </c>
      <c r="C129" s="24" t="s">
        <v>26</v>
      </c>
      <c r="D129" s="24">
        <v>7.2</v>
      </c>
      <c r="E129" s="25"/>
      <c r="F129" s="33">
        <f t="shared" si="9"/>
        <v>0</v>
      </c>
    </row>
    <row r="130" spans="1:6" x14ac:dyDescent="0.45">
      <c r="A130" s="24">
        <f t="shared" si="10"/>
        <v>105</v>
      </c>
      <c r="B130" s="32" t="s">
        <v>127</v>
      </c>
      <c r="C130" s="24" t="s">
        <v>128</v>
      </c>
      <c r="D130" s="24">
        <v>0.96</v>
      </c>
      <c r="E130" s="25"/>
      <c r="F130" s="33">
        <f t="shared" si="9"/>
        <v>0</v>
      </c>
    </row>
    <row r="131" spans="1:6" x14ac:dyDescent="0.45">
      <c r="A131" s="24">
        <f t="shared" si="10"/>
        <v>106</v>
      </c>
      <c r="B131" s="32" t="s">
        <v>130</v>
      </c>
      <c r="C131" s="24" t="s">
        <v>29</v>
      </c>
      <c r="D131" s="24">
        <v>19</v>
      </c>
      <c r="E131" s="25"/>
      <c r="F131" s="33">
        <f t="shared" si="9"/>
        <v>0</v>
      </c>
    </row>
    <row r="132" spans="1:6" ht="31" x14ac:dyDescent="0.45">
      <c r="A132" s="24">
        <f t="shared" si="10"/>
        <v>107</v>
      </c>
      <c r="B132" s="32" t="s">
        <v>147</v>
      </c>
      <c r="C132" s="24" t="s">
        <v>26</v>
      </c>
      <c r="D132" s="24">
        <f>4.1+3.28</f>
        <v>7.379999999999999</v>
      </c>
      <c r="E132" s="25"/>
      <c r="F132" s="33">
        <f t="shared" si="9"/>
        <v>0</v>
      </c>
    </row>
    <row r="133" spans="1:6" x14ac:dyDescent="0.45">
      <c r="A133" s="24">
        <f t="shared" si="10"/>
        <v>108</v>
      </c>
      <c r="B133" s="32" t="s">
        <v>148</v>
      </c>
      <c r="C133" s="24" t="s">
        <v>26</v>
      </c>
      <c r="D133" s="24">
        <v>4.0999999999999996</v>
      </c>
      <c r="E133" s="25"/>
      <c r="F133" s="33">
        <f t="shared" si="9"/>
        <v>0</v>
      </c>
    </row>
    <row r="134" spans="1:6" x14ac:dyDescent="0.45">
      <c r="A134" s="24">
        <f t="shared" si="10"/>
        <v>109</v>
      </c>
      <c r="B134" s="32" t="s">
        <v>127</v>
      </c>
      <c r="C134" s="24" t="s">
        <v>128</v>
      </c>
      <c r="D134" s="24">
        <v>0.76</v>
      </c>
      <c r="E134" s="25"/>
      <c r="F134" s="33">
        <f t="shared" si="9"/>
        <v>0</v>
      </c>
    </row>
    <row r="135" spans="1:6" x14ac:dyDescent="0.45">
      <c r="A135" s="24">
        <f t="shared" si="10"/>
        <v>110</v>
      </c>
      <c r="B135" s="32" t="s">
        <v>130</v>
      </c>
      <c r="C135" s="24" t="s">
        <v>29</v>
      </c>
      <c r="D135" s="24">
        <v>16</v>
      </c>
      <c r="E135" s="25"/>
      <c r="F135" s="33">
        <f t="shared" si="9"/>
        <v>0</v>
      </c>
    </row>
    <row r="136" spans="1:6" ht="31" x14ac:dyDescent="0.45">
      <c r="A136" s="24">
        <f t="shared" si="10"/>
        <v>111</v>
      </c>
      <c r="B136" s="32" t="s">
        <v>147</v>
      </c>
      <c r="C136" s="24" t="s">
        <v>26</v>
      </c>
      <c r="D136" s="24">
        <v>3.28</v>
      </c>
      <c r="E136" s="25"/>
      <c r="F136" s="33">
        <f t="shared" si="9"/>
        <v>0</v>
      </c>
    </row>
    <row r="137" spans="1:6" x14ac:dyDescent="0.45">
      <c r="A137" s="24">
        <f t="shared" si="10"/>
        <v>112</v>
      </c>
      <c r="B137" s="32" t="s">
        <v>149</v>
      </c>
      <c r="C137" s="24" t="s">
        <v>26</v>
      </c>
      <c r="D137" s="24">
        <v>3.28</v>
      </c>
      <c r="E137" s="25"/>
      <c r="F137" s="33">
        <f t="shared" si="9"/>
        <v>0</v>
      </c>
    </row>
    <row r="138" spans="1:6" x14ac:dyDescent="0.45">
      <c r="A138" s="24">
        <f t="shared" si="10"/>
        <v>113</v>
      </c>
      <c r="B138" s="32" t="s">
        <v>127</v>
      </c>
      <c r="C138" s="24" t="s">
        <v>128</v>
      </c>
      <c r="D138" s="24">
        <v>0.61</v>
      </c>
      <c r="E138" s="25"/>
      <c r="F138" s="33">
        <f t="shared" si="9"/>
        <v>0</v>
      </c>
    </row>
    <row r="139" spans="1:6" x14ac:dyDescent="0.45">
      <c r="A139" s="24">
        <f t="shared" si="10"/>
        <v>114</v>
      </c>
      <c r="B139" s="32" t="s">
        <v>130</v>
      </c>
      <c r="C139" s="24" t="s">
        <v>29</v>
      </c>
      <c r="D139" s="24">
        <v>16</v>
      </c>
      <c r="E139" s="25"/>
      <c r="F139" s="33">
        <f t="shared" si="9"/>
        <v>0</v>
      </c>
    </row>
    <row r="140" spans="1:6" ht="31" x14ac:dyDescent="0.45">
      <c r="A140" s="24">
        <f t="shared" si="10"/>
        <v>115</v>
      </c>
      <c r="B140" s="32" t="s">
        <v>150</v>
      </c>
      <c r="C140" s="24" t="s">
        <v>151</v>
      </c>
      <c r="D140" s="24">
        <v>5</v>
      </c>
      <c r="E140" s="25"/>
      <c r="F140" s="33">
        <f t="shared" si="9"/>
        <v>0</v>
      </c>
    </row>
    <row r="141" spans="1:6" x14ac:dyDescent="0.45">
      <c r="A141" s="24">
        <f t="shared" si="10"/>
        <v>116</v>
      </c>
      <c r="B141" s="32" t="s">
        <v>152</v>
      </c>
      <c r="C141" s="24" t="s">
        <v>29</v>
      </c>
      <c r="D141" s="24">
        <v>5</v>
      </c>
      <c r="E141" s="25"/>
      <c r="F141" s="33">
        <f t="shared" si="9"/>
        <v>0</v>
      </c>
    </row>
    <row r="142" spans="1:6" x14ac:dyDescent="0.45">
      <c r="A142" s="24">
        <f t="shared" si="10"/>
        <v>117</v>
      </c>
      <c r="B142" s="32" t="s">
        <v>127</v>
      </c>
      <c r="C142" s="24" t="s">
        <v>128</v>
      </c>
      <c r="D142" s="24">
        <f>0.546*5</f>
        <v>2.7300000000000004</v>
      </c>
      <c r="E142" s="25"/>
      <c r="F142" s="33">
        <f t="shared" si="9"/>
        <v>0</v>
      </c>
    </row>
    <row r="143" spans="1:6" x14ac:dyDescent="0.45">
      <c r="A143" s="24">
        <f t="shared" si="10"/>
        <v>118</v>
      </c>
      <c r="B143" s="32" t="s">
        <v>130</v>
      </c>
      <c r="C143" s="24" t="s">
        <v>29</v>
      </c>
      <c r="D143" s="24">
        <v>40</v>
      </c>
      <c r="E143" s="25"/>
      <c r="F143" s="33">
        <f t="shared" si="9"/>
        <v>0</v>
      </c>
    </row>
    <row r="144" spans="1:6" ht="31" x14ac:dyDescent="0.45">
      <c r="A144" s="24">
        <f t="shared" si="10"/>
        <v>119</v>
      </c>
      <c r="B144" s="32" t="s">
        <v>150</v>
      </c>
      <c r="C144" s="24" t="s">
        <v>151</v>
      </c>
      <c r="D144" s="24">
        <v>3</v>
      </c>
      <c r="E144" s="25"/>
      <c r="F144" s="33">
        <f t="shared" si="9"/>
        <v>0</v>
      </c>
    </row>
    <row r="145" spans="1:6" x14ac:dyDescent="0.45">
      <c r="A145" s="24">
        <f t="shared" si="10"/>
        <v>120</v>
      </c>
      <c r="B145" s="32" t="s">
        <v>153</v>
      </c>
      <c r="C145" s="24" t="s">
        <v>29</v>
      </c>
      <c r="D145" s="24">
        <v>3</v>
      </c>
      <c r="E145" s="25"/>
      <c r="F145" s="33">
        <f t="shared" si="9"/>
        <v>0</v>
      </c>
    </row>
    <row r="146" spans="1:6" x14ac:dyDescent="0.45">
      <c r="A146" s="24">
        <f t="shared" si="10"/>
        <v>121</v>
      </c>
      <c r="B146" s="32" t="s">
        <v>127</v>
      </c>
      <c r="C146" s="24" t="s">
        <v>128</v>
      </c>
      <c r="D146" s="24">
        <v>1.64</v>
      </c>
      <c r="E146" s="25"/>
      <c r="F146" s="33">
        <f t="shared" si="9"/>
        <v>0</v>
      </c>
    </row>
    <row r="147" spans="1:6" x14ac:dyDescent="0.45">
      <c r="A147" s="24">
        <f t="shared" si="10"/>
        <v>122</v>
      </c>
      <c r="B147" s="32" t="s">
        <v>130</v>
      </c>
      <c r="C147" s="24" t="s">
        <v>29</v>
      </c>
      <c r="D147" s="24">
        <v>24</v>
      </c>
      <c r="E147" s="25"/>
      <c r="F147" s="33">
        <f t="shared" si="9"/>
        <v>0</v>
      </c>
    </row>
    <row r="148" spans="1:6" x14ac:dyDescent="0.45">
      <c r="A148" s="27"/>
      <c r="B148" s="23" t="s">
        <v>154</v>
      </c>
      <c r="C148" s="27"/>
      <c r="D148" s="27"/>
      <c r="E148" s="28"/>
      <c r="F148" s="31"/>
    </row>
    <row r="149" spans="1:6" ht="46.5" x14ac:dyDescent="0.45">
      <c r="A149" s="24">
        <f>A147+1</f>
        <v>123</v>
      </c>
      <c r="B149" s="32" t="s">
        <v>155</v>
      </c>
      <c r="C149" s="24" t="s">
        <v>26</v>
      </c>
      <c r="D149" s="24">
        <v>37.06</v>
      </c>
      <c r="E149" s="25"/>
      <c r="F149" s="33">
        <f t="shared" ref="F149:F159" si="11">D149*E149</f>
        <v>0</v>
      </c>
    </row>
    <row r="150" spans="1:6" x14ac:dyDescent="0.45">
      <c r="A150" s="24">
        <f>A149+1</f>
        <v>124</v>
      </c>
      <c r="B150" s="32" t="s">
        <v>138</v>
      </c>
      <c r="C150" s="24" t="s">
        <v>26</v>
      </c>
      <c r="D150" s="24">
        <v>155.65199999999999</v>
      </c>
      <c r="E150" s="25"/>
      <c r="F150" s="33">
        <f t="shared" si="11"/>
        <v>0</v>
      </c>
    </row>
    <row r="151" spans="1:6" x14ac:dyDescent="0.45">
      <c r="A151" s="24">
        <f t="shared" ref="A151:A159" si="12">A150+1</f>
        <v>125</v>
      </c>
      <c r="B151" s="32" t="s">
        <v>156</v>
      </c>
      <c r="C151" s="24" t="s">
        <v>26</v>
      </c>
      <c r="D151" s="24">
        <v>38.171799999999998</v>
      </c>
      <c r="E151" s="25"/>
      <c r="F151" s="33">
        <f t="shared" si="11"/>
        <v>0</v>
      </c>
    </row>
    <row r="152" spans="1:6" x14ac:dyDescent="0.45">
      <c r="A152" s="24">
        <f t="shared" si="12"/>
        <v>126</v>
      </c>
      <c r="B152" s="32" t="s">
        <v>157</v>
      </c>
      <c r="C152" s="24" t="s">
        <v>27</v>
      </c>
      <c r="D152" s="24">
        <v>89.314599999999999</v>
      </c>
      <c r="E152" s="25"/>
      <c r="F152" s="33">
        <f t="shared" si="11"/>
        <v>0</v>
      </c>
    </row>
    <row r="153" spans="1:6" x14ac:dyDescent="0.45">
      <c r="A153" s="24">
        <f t="shared" si="12"/>
        <v>127</v>
      </c>
      <c r="B153" s="32" t="s">
        <v>158</v>
      </c>
      <c r="C153" s="24" t="s">
        <v>27</v>
      </c>
      <c r="D153" s="24">
        <v>30.759799999999998</v>
      </c>
      <c r="E153" s="25"/>
      <c r="F153" s="33">
        <f t="shared" si="11"/>
        <v>0</v>
      </c>
    </row>
    <row r="154" spans="1:6" x14ac:dyDescent="0.45">
      <c r="A154" s="24">
        <f t="shared" si="12"/>
        <v>128</v>
      </c>
      <c r="B154" s="32" t="s">
        <v>159</v>
      </c>
      <c r="C154" s="24" t="s">
        <v>29</v>
      </c>
      <c r="D154" s="24">
        <v>1901</v>
      </c>
      <c r="E154" s="25"/>
      <c r="F154" s="33">
        <f t="shared" si="11"/>
        <v>0</v>
      </c>
    </row>
    <row r="155" spans="1:6" x14ac:dyDescent="0.45">
      <c r="A155" s="24">
        <f t="shared" si="12"/>
        <v>129</v>
      </c>
      <c r="B155" s="32" t="s">
        <v>160</v>
      </c>
      <c r="C155" s="24" t="s">
        <v>27</v>
      </c>
      <c r="D155" s="24">
        <v>126.004</v>
      </c>
      <c r="E155" s="25"/>
      <c r="F155" s="33">
        <f t="shared" si="11"/>
        <v>0</v>
      </c>
    </row>
    <row r="156" spans="1:6" x14ac:dyDescent="0.45">
      <c r="A156" s="24">
        <f t="shared" si="12"/>
        <v>130</v>
      </c>
      <c r="B156" s="32" t="s">
        <v>161</v>
      </c>
      <c r="C156" s="24" t="s">
        <v>63</v>
      </c>
      <c r="D156" s="24">
        <v>40.395400000000002</v>
      </c>
      <c r="E156" s="25"/>
      <c r="F156" s="33">
        <f t="shared" si="11"/>
        <v>0</v>
      </c>
    </row>
    <row r="157" spans="1:6" x14ac:dyDescent="0.45">
      <c r="A157" s="24">
        <f t="shared" si="12"/>
        <v>131</v>
      </c>
      <c r="B157" s="32" t="s">
        <v>162</v>
      </c>
      <c r="C157" s="24" t="s">
        <v>29</v>
      </c>
      <c r="D157" s="24">
        <v>93</v>
      </c>
      <c r="E157" s="25"/>
      <c r="F157" s="33">
        <f t="shared" si="11"/>
        <v>0</v>
      </c>
    </row>
    <row r="158" spans="1:6" x14ac:dyDescent="0.45">
      <c r="A158" s="24">
        <f t="shared" si="12"/>
        <v>132</v>
      </c>
      <c r="B158" s="32" t="s">
        <v>163</v>
      </c>
      <c r="C158" s="24" t="s">
        <v>29</v>
      </c>
      <c r="D158" s="24">
        <v>225</v>
      </c>
      <c r="E158" s="25"/>
      <c r="F158" s="33">
        <f t="shared" si="11"/>
        <v>0</v>
      </c>
    </row>
    <row r="159" spans="1:6" x14ac:dyDescent="0.45">
      <c r="A159" s="24">
        <f t="shared" si="12"/>
        <v>133</v>
      </c>
      <c r="B159" s="32" t="s">
        <v>164</v>
      </c>
      <c r="C159" s="24" t="s">
        <v>27</v>
      </c>
      <c r="D159" s="24">
        <v>74.12</v>
      </c>
      <c r="E159" s="25"/>
      <c r="F159" s="33">
        <f t="shared" si="11"/>
        <v>0</v>
      </c>
    </row>
    <row r="160" spans="1:6" x14ac:dyDescent="0.45">
      <c r="A160" s="29"/>
      <c r="B160" s="34" t="s">
        <v>165</v>
      </c>
      <c r="C160" s="29"/>
      <c r="D160" s="29"/>
      <c r="E160" s="30"/>
      <c r="F160" s="35"/>
    </row>
    <row r="161" spans="1:6" x14ac:dyDescent="0.45">
      <c r="A161" s="27"/>
      <c r="B161" s="23" t="s">
        <v>166</v>
      </c>
      <c r="C161" s="27"/>
      <c r="D161" s="27"/>
      <c r="E161" s="28"/>
      <c r="F161" s="31"/>
    </row>
    <row r="162" spans="1:6" x14ac:dyDescent="0.45">
      <c r="A162" s="24">
        <f>A159+1</f>
        <v>134</v>
      </c>
      <c r="B162" s="32" t="s">
        <v>167</v>
      </c>
      <c r="C162" s="24" t="s">
        <v>27</v>
      </c>
      <c r="D162" s="24">
        <v>700</v>
      </c>
      <c r="E162" s="25"/>
      <c r="F162" s="33">
        <f t="shared" ref="F162:F169" si="13">D162*E162</f>
        <v>0</v>
      </c>
    </row>
    <row r="163" spans="1:6" ht="31" x14ac:dyDescent="0.45">
      <c r="A163" s="24">
        <f>A162+1</f>
        <v>135</v>
      </c>
      <c r="B163" s="32" t="s">
        <v>168</v>
      </c>
      <c r="C163" s="24" t="s">
        <v>27</v>
      </c>
      <c r="D163" s="24">
        <v>700</v>
      </c>
      <c r="E163" s="25"/>
      <c r="F163" s="33">
        <f t="shared" si="13"/>
        <v>0</v>
      </c>
    </row>
    <row r="164" spans="1:6" ht="46.5" x14ac:dyDescent="0.45">
      <c r="A164" s="24">
        <f t="shared" ref="A164:A169" si="14">A163+1</f>
        <v>136</v>
      </c>
      <c r="B164" s="32" t="s">
        <v>169</v>
      </c>
      <c r="C164" s="24" t="s">
        <v>27</v>
      </c>
      <c r="D164" s="24">
        <v>700</v>
      </c>
      <c r="E164" s="25"/>
      <c r="F164" s="33">
        <f t="shared" si="13"/>
        <v>0</v>
      </c>
    </row>
    <row r="165" spans="1:6" x14ac:dyDescent="0.45">
      <c r="A165" s="24">
        <f t="shared" si="14"/>
        <v>137</v>
      </c>
      <c r="B165" s="32" t="s">
        <v>170</v>
      </c>
      <c r="C165" s="24" t="s">
        <v>27</v>
      </c>
      <c r="D165" s="24">
        <v>770</v>
      </c>
      <c r="E165" s="25"/>
      <c r="F165" s="33">
        <f t="shared" si="13"/>
        <v>0</v>
      </c>
    </row>
    <row r="166" spans="1:6" x14ac:dyDescent="0.45">
      <c r="A166" s="24">
        <f t="shared" si="14"/>
        <v>138</v>
      </c>
      <c r="B166" s="32" t="s">
        <v>171</v>
      </c>
      <c r="C166" s="24" t="s">
        <v>27</v>
      </c>
      <c r="D166" s="24">
        <v>700</v>
      </c>
      <c r="E166" s="25"/>
      <c r="F166" s="33">
        <f t="shared" si="13"/>
        <v>0</v>
      </c>
    </row>
    <row r="167" spans="1:6" x14ac:dyDescent="0.45">
      <c r="A167" s="24">
        <f t="shared" si="14"/>
        <v>139</v>
      </c>
      <c r="B167" s="32" t="s">
        <v>172</v>
      </c>
      <c r="C167" s="24" t="s">
        <v>27</v>
      </c>
      <c r="D167" s="24">
        <v>714</v>
      </c>
      <c r="E167" s="25"/>
      <c r="F167" s="33">
        <f t="shared" si="13"/>
        <v>0</v>
      </c>
    </row>
    <row r="168" spans="1:6" x14ac:dyDescent="0.45">
      <c r="A168" s="24">
        <f t="shared" si="14"/>
        <v>140</v>
      </c>
      <c r="B168" s="32" t="s">
        <v>173</v>
      </c>
      <c r="C168" s="24" t="s">
        <v>27</v>
      </c>
      <c r="D168" s="24">
        <v>500</v>
      </c>
      <c r="E168" s="25"/>
      <c r="F168" s="33">
        <f t="shared" si="13"/>
        <v>0</v>
      </c>
    </row>
    <row r="169" spans="1:6" x14ac:dyDescent="0.45">
      <c r="A169" s="24">
        <f t="shared" si="14"/>
        <v>141</v>
      </c>
      <c r="B169" s="32" t="s">
        <v>174</v>
      </c>
      <c r="C169" s="24" t="s">
        <v>27</v>
      </c>
      <c r="D169" s="24">
        <v>510</v>
      </c>
      <c r="E169" s="25"/>
      <c r="F169" s="33">
        <f t="shared" si="13"/>
        <v>0</v>
      </c>
    </row>
    <row r="170" spans="1:6" x14ac:dyDescent="0.45">
      <c r="A170" s="27"/>
      <c r="B170" s="23" t="s">
        <v>175</v>
      </c>
      <c r="C170" s="27"/>
      <c r="D170" s="27"/>
      <c r="E170" s="28"/>
      <c r="F170" s="31"/>
    </row>
    <row r="171" spans="1:6" x14ac:dyDescent="0.45">
      <c r="A171" s="24">
        <f>A169+1</f>
        <v>142</v>
      </c>
      <c r="B171" s="32" t="s">
        <v>176</v>
      </c>
      <c r="C171" s="24" t="s">
        <v>177</v>
      </c>
      <c r="D171" s="24">
        <v>2</v>
      </c>
      <c r="E171" s="25"/>
      <c r="F171" s="33">
        <f t="shared" ref="F171:F174" si="15">D171*E171</f>
        <v>0</v>
      </c>
    </row>
    <row r="172" spans="1:6" x14ac:dyDescent="0.45">
      <c r="A172" s="24">
        <f>A171+1</f>
        <v>143</v>
      </c>
      <c r="B172" s="32" t="s">
        <v>178</v>
      </c>
      <c r="C172" s="24" t="s">
        <v>29</v>
      </c>
      <c r="D172" s="24">
        <v>2</v>
      </c>
      <c r="E172" s="25"/>
      <c r="F172" s="33">
        <f>D172*E172</f>
        <v>0</v>
      </c>
    </row>
    <row r="173" spans="1:6" ht="31" x14ac:dyDescent="0.45">
      <c r="A173" s="24">
        <f t="shared" ref="A173:A174" si="16">A172+1</f>
        <v>144</v>
      </c>
      <c r="B173" s="32" t="s">
        <v>179</v>
      </c>
      <c r="C173" s="24" t="s">
        <v>29</v>
      </c>
      <c r="D173" s="24">
        <v>2</v>
      </c>
      <c r="E173" s="25"/>
      <c r="F173" s="33">
        <f t="shared" si="15"/>
        <v>0</v>
      </c>
    </row>
    <row r="174" spans="1:6" x14ac:dyDescent="0.45">
      <c r="A174" s="24">
        <f t="shared" si="16"/>
        <v>145</v>
      </c>
      <c r="B174" s="32" t="s">
        <v>180</v>
      </c>
      <c r="C174" s="24" t="s">
        <v>29</v>
      </c>
      <c r="D174" s="24">
        <v>2</v>
      </c>
      <c r="E174" s="25"/>
      <c r="F174" s="33">
        <f t="shared" si="15"/>
        <v>0</v>
      </c>
    </row>
    <row r="175" spans="1:6" x14ac:dyDescent="0.45">
      <c r="A175" s="27"/>
      <c r="B175" s="23" t="s">
        <v>181</v>
      </c>
      <c r="C175" s="27"/>
      <c r="D175" s="27"/>
      <c r="E175" s="28"/>
      <c r="F175" s="31"/>
    </row>
    <row r="176" spans="1:6" ht="31" x14ac:dyDescent="0.45">
      <c r="A176" s="24">
        <f>A174+1</f>
        <v>146</v>
      </c>
      <c r="B176" s="32" t="s">
        <v>182</v>
      </c>
      <c r="C176" s="24" t="s">
        <v>29</v>
      </c>
      <c r="D176" s="24">
        <v>40</v>
      </c>
      <c r="E176" s="25"/>
      <c r="F176" s="33">
        <f t="shared" ref="F176:F185" si="17">D176*E176</f>
        <v>0</v>
      </c>
    </row>
    <row r="177" spans="1:6" x14ac:dyDescent="0.45">
      <c r="A177" s="24">
        <f>A176+1</f>
        <v>147</v>
      </c>
      <c r="B177" s="32" t="s">
        <v>183</v>
      </c>
      <c r="C177" s="24" t="s">
        <v>29</v>
      </c>
      <c r="D177" s="24">
        <v>40</v>
      </c>
      <c r="E177" s="25"/>
      <c r="F177" s="33">
        <f t="shared" si="17"/>
        <v>0</v>
      </c>
    </row>
    <row r="178" spans="1:6" x14ac:dyDescent="0.45">
      <c r="A178" s="24">
        <f t="shared" ref="A178:A185" si="18">A177+1</f>
        <v>148</v>
      </c>
      <c r="B178" s="32" t="s">
        <v>184</v>
      </c>
      <c r="C178" s="24" t="s">
        <v>29</v>
      </c>
      <c r="D178" s="24">
        <v>40</v>
      </c>
      <c r="E178" s="25"/>
      <c r="F178" s="33">
        <f t="shared" si="17"/>
        <v>0</v>
      </c>
    </row>
    <row r="179" spans="1:6" ht="31" x14ac:dyDescent="0.45">
      <c r="A179" s="24">
        <f t="shared" si="18"/>
        <v>149</v>
      </c>
      <c r="B179" s="32" t="s">
        <v>185</v>
      </c>
      <c r="C179" s="24" t="s">
        <v>29</v>
      </c>
      <c r="D179" s="24">
        <v>13</v>
      </c>
      <c r="E179" s="25"/>
      <c r="F179" s="33">
        <f t="shared" si="17"/>
        <v>0</v>
      </c>
    </row>
    <row r="180" spans="1:6" ht="31" x14ac:dyDescent="0.45">
      <c r="A180" s="24">
        <f t="shared" si="18"/>
        <v>150</v>
      </c>
      <c r="B180" s="32" t="s">
        <v>186</v>
      </c>
      <c r="C180" s="24" t="s">
        <v>29</v>
      </c>
      <c r="D180" s="24">
        <v>13</v>
      </c>
      <c r="E180" s="25"/>
      <c r="F180" s="33">
        <f t="shared" si="17"/>
        <v>0</v>
      </c>
    </row>
    <row r="181" spans="1:6" x14ac:dyDescent="0.45">
      <c r="A181" s="24">
        <f t="shared" si="18"/>
        <v>151</v>
      </c>
      <c r="B181" s="32" t="s">
        <v>184</v>
      </c>
      <c r="C181" s="24" t="s">
        <v>29</v>
      </c>
      <c r="D181" s="24">
        <v>13</v>
      </c>
      <c r="E181" s="25"/>
      <c r="F181" s="33">
        <f t="shared" si="17"/>
        <v>0</v>
      </c>
    </row>
    <row r="182" spans="1:6" x14ac:dyDescent="0.45">
      <c r="A182" s="24">
        <f t="shared" si="18"/>
        <v>152</v>
      </c>
      <c r="B182" s="32" t="s">
        <v>187</v>
      </c>
      <c r="C182" s="24" t="s">
        <v>29</v>
      </c>
      <c r="D182" s="24">
        <v>10</v>
      </c>
      <c r="E182" s="25"/>
      <c r="F182" s="33">
        <f t="shared" si="17"/>
        <v>0</v>
      </c>
    </row>
    <row r="183" spans="1:6" x14ac:dyDescent="0.45">
      <c r="A183" s="24">
        <f t="shared" si="18"/>
        <v>153</v>
      </c>
      <c r="B183" s="32" t="s">
        <v>188</v>
      </c>
      <c r="C183" s="24" t="s">
        <v>29</v>
      </c>
      <c r="D183" s="24">
        <v>10</v>
      </c>
      <c r="E183" s="25"/>
      <c r="F183" s="33">
        <f t="shared" si="17"/>
        <v>0</v>
      </c>
    </row>
    <row r="184" spans="1:6" ht="31" x14ac:dyDescent="0.45">
      <c r="A184" s="24">
        <f t="shared" si="18"/>
        <v>154</v>
      </c>
      <c r="B184" s="32" t="s">
        <v>189</v>
      </c>
      <c r="C184" s="24" t="s">
        <v>29</v>
      </c>
      <c r="D184" s="24">
        <v>62</v>
      </c>
      <c r="E184" s="25"/>
      <c r="F184" s="33">
        <f t="shared" si="17"/>
        <v>0</v>
      </c>
    </row>
    <row r="185" spans="1:6" x14ac:dyDescent="0.45">
      <c r="A185" s="24">
        <f t="shared" si="18"/>
        <v>155</v>
      </c>
      <c r="B185" s="32" t="s">
        <v>190</v>
      </c>
      <c r="C185" s="24" t="s">
        <v>29</v>
      </c>
      <c r="D185" s="24">
        <v>62</v>
      </c>
      <c r="E185" s="25"/>
      <c r="F185" s="33">
        <f t="shared" si="17"/>
        <v>0</v>
      </c>
    </row>
    <row r="186" spans="1:6" x14ac:dyDescent="0.45">
      <c r="A186" s="29"/>
      <c r="B186" s="34" t="s">
        <v>191</v>
      </c>
      <c r="C186" s="29"/>
      <c r="D186" s="29"/>
      <c r="E186" s="30"/>
      <c r="F186" s="35"/>
    </row>
    <row r="187" spans="1:6" x14ac:dyDescent="0.45">
      <c r="A187" s="27"/>
      <c r="B187" s="23" t="s">
        <v>192</v>
      </c>
      <c r="C187" s="27"/>
      <c r="D187" s="27"/>
      <c r="E187" s="28"/>
      <c r="F187" s="31"/>
    </row>
    <row r="188" spans="1:6" x14ac:dyDescent="0.45">
      <c r="A188" s="24">
        <f>A185+1</f>
        <v>156</v>
      </c>
      <c r="B188" s="32" t="s">
        <v>193</v>
      </c>
      <c r="C188" s="24" t="s">
        <v>54</v>
      </c>
      <c r="D188" s="24">
        <v>4</v>
      </c>
      <c r="E188" s="25"/>
      <c r="F188" s="33">
        <f t="shared" ref="F188:F198" si="19">D188*E188</f>
        <v>0</v>
      </c>
    </row>
    <row r="189" spans="1:6" x14ac:dyDescent="0.45">
      <c r="A189" s="24">
        <f>A188+1</f>
        <v>157</v>
      </c>
      <c r="B189" s="32" t="s">
        <v>194</v>
      </c>
      <c r="C189" s="24" t="s">
        <v>29</v>
      </c>
      <c r="D189" s="24">
        <v>4</v>
      </c>
      <c r="E189" s="25"/>
      <c r="F189" s="33">
        <f t="shared" si="19"/>
        <v>0</v>
      </c>
    </row>
    <row r="190" spans="1:6" x14ac:dyDescent="0.45">
      <c r="A190" s="24">
        <f t="shared" ref="A190:A198" si="20">A189+1</f>
        <v>158</v>
      </c>
      <c r="B190" s="32" t="s">
        <v>195</v>
      </c>
      <c r="C190" s="24" t="s">
        <v>29</v>
      </c>
      <c r="D190" s="24">
        <v>4</v>
      </c>
      <c r="E190" s="25"/>
      <c r="F190" s="33">
        <f t="shared" si="19"/>
        <v>0</v>
      </c>
    </row>
    <row r="191" spans="1:6" x14ac:dyDescent="0.45">
      <c r="A191" s="24">
        <f t="shared" si="20"/>
        <v>159</v>
      </c>
      <c r="B191" s="32" t="s">
        <v>196</v>
      </c>
      <c r="C191" s="24" t="s">
        <v>29</v>
      </c>
      <c r="D191" s="24">
        <v>4</v>
      </c>
      <c r="E191" s="25"/>
      <c r="F191" s="33">
        <f t="shared" si="19"/>
        <v>0</v>
      </c>
    </row>
    <row r="192" spans="1:6" ht="31" x14ac:dyDescent="0.45">
      <c r="A192" s="24">
        <f t="shared" si="20"/>
        <v>160</v>
      </c>
      <c r="B192" s="32" t="s">
        <v>197</v>
      </c>
      <c r="C192" s="24" t="s">
        <v>54</v>
      </c>
      <c r="D192" s="24">
        <v>2</v>
      </c>
      <c r="E192" s="25"/>
      <c r="F192" s="33">
        <f t="shared" si="19"/>
        <v>0</v>
      </c>
    </row>
    <row r="193" spans="1:6" x14ac:dyDescent="0.45">
      <c r="A193" s="24">
        <f t="shared" si="20"/>
        <v>161</v>
      </c>
      <c r="B193" s="32" t="s">
        <v>198</v>
      </c>
      <c r="C193" s="24" t="s">
        <v>199</v>
      </c>
      <c r="D193" s="24">
        <v>2</v>
      </c>
      <c r="E193" s="25"/>
      <c r="F193" s="33">
        <f t="shared" si="19"/>
        <v>0</v>
      </c>
    </row>
    <row r="194" spans="1:6" x14ac:dyDescent="0.45">
      <c r="A194" s="24">
        <f t="shared" si="20"/>
        <v>162</v>
      </c>
      <c r="B194" s="32" t="s">
        <v>196</v>
      </c>
      <c r="C194" s="24" t="s">
        <v>29</v>
      </c>
      <c r="D194" s="24">
        <v>4</v>
      </c>
      <c r="E194" s="25"/>
      <c r="F194" s="33">
        <f>D194*E194</f>
        <v>0</v>
      </c>
    </row>
    <row r="195" spans="1:6" x14ac:dyDescent="0.45">
      <c r="A195" s="24">
        <f t="shared" si="20"/>
        <v>163</v>
      </c>
      <c r="B195" s="32" t="s">
        <v>200</v>
      </c>
      <c r="C195" s="24" t="s">
        <v>29</v>
      </c>
      <c r="D195" s="24">
        <v>2</v>
      </c>
      <c r="E195" s="25"/>
      <c r="F195" s="33">
        <f t="shared" si="19"/>
        <v>0</v>
      </c>
    </row>
    <row r="196" spans="1:6" x14ac:dyDescent="0.45">
      <c r="A196" s="24">
        <f t="shared" si="20"/>
        <v>164</v>
      </c>
      <c r="B196" s="32" t="s">
        <v>201</v>
      </c>
      <c r="C196" s="24" t="s">
        <v>199</v>
      </c>
      <c r="D196" s="24">
        <v>2</v>
      </c>
      <c r="E196" s="25"/>
      <c r="F196" s="33">
        <f t="shared" si="19"/>
        <v>0</v>
      </c>
    </row>
    <row r="197" spans="1:6" x14ac:dyDescent="0.45">
      <c r="A197" s="24">
        <f t="shared" si="20"/>
        <v>165</v>
      </c>
      <c r="B197" s="32" t="s">
        <v>202</v>
      </c>
      <c r="C197" s="24" t="s">
        <v>29</v>
      </c>
      <c r="D197" s="24">
        <v>2</v>
      </c>
      <c r="E197" s="25"/>
      <c r="F197" s="33">
        <f t="shared" si="19"/>
        <v>0</v>
      </c>
    </row>
    <row r="198" spans="1:6" x14ac:dyDescent="0.45">
      <c r="A198" s="24">
        <f t="shared" si="20"/>
        <v>166</v>
      </c>
      <c r="B198" s="32" t="s">
        <v>203</v>
      </c>
      <c r="C198" s="24" t="s">
        <v>29</v>
      </c>
      <c r="D198" s="24">
        <v>2</v>
      </c>
      <c r="E198" s="25"/>
      <c r="F198" s="33">
        <f t="shared" si="19"/>
        <v>0</v>
      </c>
    </row>
    <row r="199" spans="1:6" x14ac:dyDescent="0.45">
      <c r="A199" s="27"/>
      <c r="B199" s="23" t="s">
        <v>204</v>
      </c>
      <c r="C199" s="27"/>
      <c r="D199" s="27"/>
      <c r="E199" s="28"/>
      <c r="F199" s="31"/>
    </row>
    <row r="200" spans="1:6" x14ac:dyDescent="0.45">
      <c r="A200" s="24">
        <f>A198+1</f>
        <v>167</v>
      </c>
      <c r="B200" s="32" t="s">
        <v>193</v>
      </c>
      <c r="C200" s="24" t="s">
        <v>54</v>
      </c>
      <c r="D200" s="24">
        <v>1</v>
      </c>
      <c r="E200" s="25"/>
      <c r="F200" s="33">
        <f t="shared" ref="F200:F223" si="21">D200*E200</f>
        <v>0</v>
      </c>
    </row>
    <row r="201" spans="1:6" ht="31" x14ac:dyDescent="0.45">
      <c r="A201" s="24">
        <f>A200+1</f>
        <v>168</v>
      </c>
      <c r="B201" s="32" t="s">
        <v>205</v>
      </c>
      <c r="C201" s="24" t="s">
        <v>29</v>
      </c>
      <c r="D201" s="24">
        <v>1</v>
      </c>
      <c r="E201" s="25"/>
      <c r="F201" s="33">
        <f t="shared" si="21"/>
        <v>0</v>
      </c>
    </row>
    <row r="202" spans="1:6" x14ac:dyDescent="0.45">
      <c r="A202" s="24">
        <f t="shared" ref="A202:A223" si="22">A201+1</f>
        <v>169</v>
      </c>
      <c r="B202" s="32" t="s">
        <v>195</v>
      </c>
      <c r="C202" s="24" t="s">
        <v>29</v>
      </c>
      <c r="D202" s="24">
        <v>1</v>
      </c>
      <c r="E202" s="25"/>
      <c r="F202" s="33">
        <f t="shared" si="21"/>
        <v>0</v>
      </c>
    </row>
    <row r="203" spans="1:6" x14ac:dyDescent="0.45">
      <c r="A203" s="24">
        <f t="shared" si="22"/>
        <v>170</v>
      </c>
      <c r="B203" s="32" t="s">
        <v>196</v>
      </c>
      <c r="C203" s="24" t="s">
        <v>29</v>
      </c>
      <c r="D203" s="24">
        <v>1</v>
      </c>
      <c r="E203" s="25"/>
      <c r="F203" s="33">
        <f t="shared" si="21"/>
        <v>0</v>
      </c>
    </row>
    <row r="204" spans="1:6" ht="31" x14ac:dyDescent="0.45">
      <c r="A204" s="24">
        <f t="shared" si="22"/>
        <v>171</v>
      </c>
      <c r="B204" s="32" t="s">
        <v>197</v>
      </c>
      <c r="C204" s="24" t="s">
        <v>54</v>
      </c>
      <c r="D204" s="24">
        <v>1</v>
      </c>
      <c r="E204" s="25"/>
      <c r="F204" s="33">
        <f t="shared" si="21"/>
        <v>0</v>
      </c>
    </row>
    <row r="205" spans="1:6" ht="31" x14ac:dyDescent="0.45">
      <c r="A205" s="24">
        <f t="shared" si="22"/>
        <v>172</v>
      </c>
      <c r="B205" s="32" t="s">
        <v>206</v>
      </c>
      <c r="C205" s="24" t="s">
        <v>199</v>
      </c>
      <c r="D205" s="24">
        <v>1</v>
      </c>
      <c r="E205" s="25"/>
      <c r="F205" s="33">
        <f t="shared" si="21"/>
        <v>0</v>
      </c>
    </row>
    <row r="206" spans="1:6" x14ac:dyDescent="0.45">
      <c r="A206" s="24">
        <f t="shared" si="22"/>
        <v>173</v>
      </c>
      <c r="B206" s="32" t="s">
        <v>196</v>
      </c>
      <c r="C206" s="24" t="s">
        <v>29</v>
      </c>
      <c r="D206" s="24">
        <v>2</v>
      </c>
      <c r="E206" s="25"/>
      <c r="F206" s="33">
        <f t="shared" si="21"/>
        <v>0</v>
      </c>
    </row>
    <row r="207" spans="1:6" x14ac:dyDescent="0.45">
      <c r="A207" s="24">
        <f t="shared" si="22"/>
        <v>174</v>
      </c>
      <c r="B207" s="32" t="s">
        <v>200</v>
      </c>
      <c r="C207" s="24" t="s">
        <v>29</v>
      </c>
      <c r="D207" s="24">
        <v>2</v>
      </c>
      <c r="E207" s="25"/>
      <c r="F207" s="33">
        <f t="shared" si="21"/>
        <v>0</v>
      </c>
    </row>
    <row r="208" spans="1:6" x14ac:dyDescent="0.45">
      <c r="A208" s="24">
        <f t="shared" si="22"/>
        <v>175</v>
      </c>
      <c r="B208" s="32" t="s">
        <v>207</v>
      </c>
      <c r="C208" s="24" t="s">
        <v>199</v>
      </c>
      <c r="D208" s="24">
        <v>1</v>
      </c>
      <c r="E208" s="25"/>
      <c r="F208" s="33">
        <f t="shared" si="21"/>
        <v>0</v>
      </c>
    </row>
    <row r="209" spans="1:6" x14ac:dyDescent="0.45">
      <c r="A209" s="24">
        <f t="shared" si="22"/>
        <v>176</v>
      </c>
      <c r="B209" s="32" t="s">
        <v>208</v>
      </c>
      <c r="C209" s="24" t="s">
        <v>199</v>
      </c>
      <c r="D209" s="24">
        <v>1</v>
      </c>
      <c r="E209" s="25"/>
      <c r="F209" s="33">
        <f t="shared" si="21"/>
        <v>0</v>
      </c>
    </row>
    <row r="210" spans="1:6" x14ac:dyDescent="0.45">
      <c r="A210" s="24">
        <f t="shared" si="22"/>
        <v>177</v>
      </c>
      <c r="B210" s="32" t="s">
        <v>209</v>
      </c>
      <c r="C210" s="24" t="s">
        <v>29</v>
      </c>
      <c r="D210" s="24">
        <v>4</v>
      </c>
      <c r="E210" s="25"/>
      <c r="F210" s="33">
        <f t="shared" si="21"/>
        <v>0</v>
      </c>
    </row>
    <row r="211" spans="1:6" x14ac:dyDescent="0.45">
      <c r="A211" s="24">
        <f t="shared" si="22"/>
        <v>178</v>
      </c>
      <c r="B211" s="32" t="s">
        <v>210</v>
      </c>
      <c r="C211" s="24" t="s">
        <v>29</v>
      </c>
      <c r="D211" s="24">
        <v>1</v>
      </c>
      <c r="E211" s="25"/>
      <c r="F211" s="33">
        <f t="shared" si="21"/>
        <v>0</v>
      </c>
    </row>
    <row r="212" spans="1:6" x14ac:dyDescent="0.45">
      <c r="A212" s="24">
        <f t="shared" si="22"/>
        <v>179</v>
      </c>
      <c r="B212" s="32" t="s">
        <v>211</v>
      </c>
      <c r="C212" s="24" t="s">
        <v>29</v>
      </c>
      <c r="D212" s="24">
        <v>1</v>
      </c>
      <c r="E212" s="25"/>
      <c r="F212" s="33">
        <f t="shared" si="21"/>
        <v>0</v>
      </c>
    </row>
    <row r="213" spans="1:6" x14ac:dyDescent="0.45">
      <c r="A213" s="24">
        <f t="shared" si="22"/>
        <v>180</v>
      </c>
      <c r="B213" s="32" t="s">
        <v>212</v>
      </c>
      <c r="C213" s="24" t="s">
        <v>29</v>
      </c>
      <c r="D213" s="24">
        <v>1</v>
      </c>
      <c r="E213" s="25"/>
      <c r="F213" s="33">
        <f t="shared" si="21"/>
        <v>0</v>
      </c>
    </row>
    <row r="214" spans="1:6" x14ac:dyDescent="0.45">
      <c r="A214" s="24">
        <f t="shared" si="22"/>
        <v>181</v>
      </c>
      <c r="B214" s="32" t="s">
        <v>213</v>
      </c>
      <c r="C214" s="24" t="s">
        <v>29</v>
      </c>
      <c r="D214" s="24">
        <v>1</v>
      </c>
      <c r="E214" s="25"/>
      <c r="F214" s="33">
        <f t="shared" si="21"/>
        <v>0</v>
      </c>
    </row>
    <row r="215" spans="1:6" x14ac:dyDescent="0.45">
      <c r="A215" s="24">
        <f t="shared" si="22"/>
        <v>182</v>
      </c>
      <c r="B215" s="32" t="s">
        <v>202</v>
      </c>
      <c r="C215" s="24" t="s">
        <v>29</v>
      </c>
      <c r="D215" s="24">
        <v>1</v>
      </c>
      <c r="E215" s="25"/>
      <c r="F215" s="33">
        <f t="shared" si="21"/>
        <v>0</v>
      </c>
    </row>
    <row r="216" spans="1:6" x14ac:dyDescent="0.45">
      <c r="A216" s="24">
        <f t="shared" si="22"/>
        <v>183</v>
      </c>
      <c r="B216" s="32" t="s">
        <v>214</v>
      </c>
      <c r="C216" s="24" t="s">
        <v>29</v>
      </c>
      <c r="D216" s="24">
        <v>1</v>
      </c>
      <c r="E216" s="25"/>
      <c r="F216" s="33">
        <f t="shared" si="21"/>
        <v>0</v>
      </c>
    </row>
    <row r="217" spans="1:6" ht="31" x14ac:dyDescent="0.45">
      <c r="A217" s="24">
        <f t="shared" si="22"/>
        <v>184</v>
      </c>
      <c r="B217" s="32" t="s">
        <v>215</v>
      </c>
      <c r="C217" s="24" t="s">
        <v>26</v>
      </c>
      <c r="D217" s="24">
        <v>4</v>
      </c>
      <c r="E217" s="25"/>
      <c r="F217" s="33">
        <f t="shared" si="21"/>
        <v>0</v>
      </c>
    </row>
    <row r="218" spans="1:6" x14ac:dyDescent="0.45">
      <c r="A218" s="24">
        <f t="shared" si="22"/>
        <v>185</v>
      </c>
      <c r="B218" s="32" t="s">
        <v>216</v>
      </c>
      <c r="C218" s="24" t="s">
        <v>26</v>
      </c>
      <c r="D218" s="24">
        <v>10</v>
      </c>
      <c r="E218" s="25"/>
      <c r="F218" s="33">
        <f t="shared" si="21"/>
        <v>0</v>
      </c>
    </row>
    <row r="219" spans="1:6" x14ac:dyDescent="0.45">
      <c r="A219" s="24">
        <f t="shared" si="22"/>
        <v>186</v>
      </c>
      <c r="B219" s="32" t="s">
        <v>217</v>
      </c>
      <c r="C219" s="24" t="s">
        <v>63</v>
      </c>
      <c r="D219" s="24">
        <v>30</v>
      </c>
      <c r="E219" s="25"/>
      <c r="F219" s="33">
        <f t="shared" si="21"/>
        <v>0</v>
      </c>
    </row>
    <row r="220" spans="1:6" x14ac:dyDescent="0.45">
      <c r="A220" s="24">
        <f t="shared" si="22"/>
        <v>187</v>
      </c>
      <c r="B220" s="32" t="s">
        <v>218</v>
      </c>
      <c r="C220" s="24" t="s">
        <v>54</v>
      </c>
      <c r="D220" s="24">
        <v>1</v>
      </c>
      <c r="E220" s="25"/>
      <c r="F220" s="33">
        <f t="shared" si="21"/>
        <v>0</v>
      </c>
    </row>
    <row r="221" spans="1:6" x14ac:dyDescent="0.45">
      <c r="A221" s="24">
        <f t="shared" si="22"/>
        <v>188</v>
      </c>
      <c r="B221" s="32" t="s">
        <v>219</v>
      </c>
      <c r="C221" s="24" t="s">
        <v>199</v>
      </c>
      <c r="D221" s="24">
        <v>1</v>
      </c>
      <c r="E221" s="25"/>
      <c r="F221" s="33">
        <f t="shared" si="21"/>
        <v>0</v>
      </c>
    </row>
    <row r="222" spans="1:6" x14ac:dyDescent="0.45">
      <c r="A222" s="24">
        <f t="shared" si="22"/>
        <v>189</v>
      </c>
      <c r="B222" s="32" t="s">
        <v>220</v>
      </c>
      <c r="C222" s="24" t="s">
        <v>54</v>
      </c>
      <c r="D222" s="24">
        <v>1</v>
      </c>
      <c r="E222" s="25"/>
      <c r="F222" s="33">
        <f t="shared" si="21"/>
        <v>0</v>
      </c>
    </row>
    <row r="223" spans="1:6" ht="31" x14ac:dyDescent="0.45">
      <c r="A223" s="24">
        <f t="shared" si="22"/>
        <v>190</v>
      </c>
      <c r="B223" s="32" t="s">
        <v>221</v>
      </c>
      <c r="C223" s="24" t="s">
        <v>29</v>
      </c>
      <c r="D223" s="24">
        <v>1</v>
      </c>
      <c r="E223" s="25"/>
      <c r="F223" s="33">
        <f t="shared" si="21"/>
        <v>0</v>
      </c>
    </row>
    <row r="224" spans="1:6" x14ac:dyDescent="0.45">
      <c r="A224" s="27"/>
      <c r="B224" s="23" t="s">
        <v>222</v>
      </c>
      <c r="C224" s="27"/>
      <c r="D224" s="27"/>
      <c r="E224" s="28"/>
      <c r="F224" s="31"/>
    </row>
    <row r="225" spans="1:6" x14ac:dyDescent="0.45">
      <c r="A225" s="24">
        <f>A223+1</f>
        <v>191</v>
      </c>
      <c r="B225" s="32" t="s">
        <v>223</v>
      </c>
      <c r="C225" s="24" t="s">
        <v>54</v>
      </c>
      <c r="D225" s="24">
        <v>1</v>
      </c>
      <c r="E225" s="25"/>
      <c r="F225" s="33">
        <f t="shared" ref="F225:F241" si="23">D225*E225</f>
        <v>0</v>
      </c>
    </row>
    <row r="226" spans="1:6" x14ac:dyDescent="0.45">
      <c r="A226" s="24">
        <f>A225+1</f>
        <v>192</v>
      </c>
      <c r="B226" s="32" t="s">
        <v>224</v>
      </c>
      <c r="C226" s="24" t="s">
        <v>29</v>
      </c>
      <c r="D226" s="24">
        <v>1</v>
      </c>
      <c r="E226" s="25"/>
      <c r="F226" s="33">
        <f t="shared" si="23"/>
        <v>0</v>
      </c>
    </row>
    <row r="227" spans="1:6" x14ac:dyDescent="0.45">
      <c r="A227" s="24">
        <f t="shared" ref="A227:A241" si="24">A226+1</f>
        <v>193</v>
      </c>
      <c r="B227" s="32" t="s">
        <v>225</v>
      </c>
      <c r="C227" s="24" t="s">
        <v>29</v>
      </c>
      <c r="D227" s="24">
        <v>1</v>
      </c>
      <c r="E227" s="25"/>
      <c r="F227" s="33">
        <f t="shared" si="23"/>
        <v>0</v>
      </c>
    </row>
    <row r="228" spans="1:6" x14ac:dyDescent="0.45">
      <c r="A228" s="24">
        <f t="shared" si="24"/>
        <v>194</v>
      </c>
      <c r="B228" s="32" t="s">
        <v>226</v>
      </c>
      <c r="C228" s="24" t="s">
        <v>29</v>
      </c>
      <c r="D228" s="24">
        <v>4</v>
      </c>
      <c r="E228" s="25"/>
      <c r="F228" s="33">
        <f t="shared" si="23"/>
        <v>0</v>
      </c>
    </row>
    <row r="229" spans="1:6" x14ac:dyDescent="0.45">
      <c r="A229" s="24">
        <f t="shared" si="24"/>
        <v>195</v>
      </c>
      <c r="B229" s="32" t="s">
        <v>227</v>
      </c>
      <c r="C229" s="24" t="s">
        <v>29</v>
      </c>
      <c r="D229" s="24">
        <v>1</v>
      </c>
      <c r="E229" s="25"/>
      <c r="F229" s="33">
        <f t="shared" si="23"/>
        <v>0</v>
      </c>
    </row>
    <row r="230" spans="1:6" x14ac:dyDescent="0.45">
      <c r="A230" s="24">
        <f t="shared" si="24"/>
        <v>196</v>
      </c>
      <c r="B230" s="32" t="s">
        <v>228</v>
      </c>
      <c r="C230" s="24" t="s">
        <v>29</v>
      </c>
      <c r="D230" s="24">
        <v>1</v>
      </c>
      <c r="E230" s="25"/>
      <c r="F230" s="33">
        <f t="shared" si="23"/>
        <v>0</v>
      </c>
    </row>
    <row r="231" spans="1:6" x14ac:dyDescent="0.45">
      <c r="A231" s="24">
        <f t="shared" si="24"/>
        <v>197</v>
      </c>
      <c r="B231" s="32" t="s">
        <v>229</v>
      </c>
      <c r="C231" s="24" t="s">
        <v>29</v>
      </c>
      <c r="D231" s="24">
        <v>2</v>
      </c>
      <c r="E231" s="25"/>
      <c r="F231" s="33">
        <f t="shared" si="23"/>
        <v>0</v>
      </c>
    </row>
    <row r="232" spans="1:6" x14ac:dyDescent="0.45">
      <c r="A232" s="24">
        <f t="shared" si="24"/>
        <v>198</v>
      </c>
      <c r="B232" s="32" t="s">
        <v>230</v>
      </c>
      <c r="C232" s="24" t="s">
        <v>27</v>
      </c>
      <c r="D232" s="24">
        <v>10</v>
      </c>
      <c r="E232" s="25"/>
      <c r="F232" s="33">
        <f t="shared" si="23"/>
        <v>0</v>
      </c>
    </row>
    <row r="233" spans="1:6" x14ac:dyDescent="0.45">
      <c r="A233" s="24">
        <f t="shared" si="24"/>
        <v>199</v>
      </c>
      <c r="B233" s="32" t="s">
        <v>172</v>
      </c>
      <c r="C233" s="24" t="s">
        <v>27</v>
      </c>
      <c r="D233" s="24">
        <v>10.199999999999999</v>
      </c>
      <c r="E233" s="25"/>
      <c r="F233" s="33">
        <f t="shared" si="23"/>
        <v>0</v>
      </c>
    </row>
    <row r="234" spans="1:6" ht="31" x14ac:dyDescent="0.45">
      <c r="A234" s="24">
        <f t="shared" si="24"/>
        <v>200</v>
      </c>
      <c r="B234" s="32" t="s">
        <v>231</v>
      </c>
      <c r="C234" s="24" t="s">
        <v>29</v>
      </c>
      <c r="D234" s="24">
        <v>1</v>
      </c>
      <c r="E234" s="25"/>
      <c r="F234" s="33">
        <f t="shared" si="23"/>
        <v>0</v>
      </c>
    </row>
    <row r="235" spans="1:6" x14ac:dyDescent="0.45">
      <c r="A235" s="24">
        <f t="shared" si="24"/>
        <v>201</v>
      </c>
      <c r="B235" s="32" t="s">
        <v>232</v>
      </c>
      <c r="C235" s="24" t="s">
        <v>29</v>
      </c>
      <c r="D235" s="24">
        <v>1</v>
      </c>
      <c r="E235" s="25"/>
      <c r="F235" s="33">
        <f t="shared" si="23"/>
        <v>0</v>
      </c>
    </row>
    <row r="236" spans="1:6" ht="31" x14ac:dyDescent="0.45">
      <c r="A236" s="24">
        <f t="shared" si="24"/>
        <v>202</v>
      </c>
      <c r="B236" s="32" t="s">
        <v>233</v>
      </c>
      <c r="C236" s="24" t="s">
        <v>27</v>
      </c>
      <c r="D236" s="24">
        <v>125</v>
      </c>
      <c r="E236" s="25"/>
      <c r="F236" s="33">
        <f t="shared" si="23"/>
        <v>0</v>
      </c>
    </row>
    <row r="237" spans="1:6" x14ac:dyDescent="0.45">
      <c r="A237" s="24">
        <f t="shared" si="24"/>
        <v>203</v>
      </c>
      <c r="B237" s="32" t="s">
        <v>234</v>
      </c>
      <c r="C237" s="24" t="s">
        <v>27</v>
      </c>
      <c r="D237" s="24">
        <v>120</v>
      </c>
      <c r="E237" s="25"/>
      <c r="F237" s="33">
        <f t="shared" si="23"/>
        <v>0</v>
      </c>
    </row>
    <row r="238" spans="1:6" x14ac:dyDescent="0.45">
      <c r="A238" s="24">
        <f t="shared" si="24"/>
        <v>204</v>
      </c>
      <c r="B238" s="32" t="s">
        <v>235</v>
      </c>
      <c r="C238" s="24" t="s">
        <v>29</v>
      </c>
      <c r="D238" s="24">
        <v>80</v>
      </c>
      <c r="E238" s="25"/>
      <c r="F238" s="33">
        <f t="shared" si="23"/>
        <v>0</v>
      </c>
    </row>
    <row r="239" spans="1:6" x14ac:dyDescent="0.45">
      <c r="A239" s="24">
        <f t="shared" si="24"/>
        <v>205</v>
      </c>
      <c r="B239" s="32" t="s">
        <v>236</v>
      </c>
      <c r="C239" s="24" t="s">
        <v>29</v>
      </c>
      <c r="D239" s="24">
        <v>80</v>
      </c>
      <c r="E239" s="25"/>
      <c r="F239" s="33">
        <f t="shared" si="23"/>
        <v>0</v>
      </c>
    </row>
    <row r="240" spans="1:6" x14ac:dyDescent="0.45">
      <c r="A240" s="24">
        <f t="shared" si="24"/>
        <v>206</v>
      </c>
      <c r="B240" s="32" t="s">
        <v>237</v>
      </c>
      <c r="C240" s="24" t="s">
        <v>29</v>
      </c>
      <c r="D240" s="24">
        <v>12</v>
      </c>
      <c r="E240" s="25"/>
      <c r="F240" s="33">
        <f t="shared" si="23"/>
        <v>0</v>
      </c>
    </row>
    <row r="241" spans="1:6" x14ac:dyDescent="0.45">
      <c r="A241" s="24">
        <f t="shared" si="24"/>
        <v>207</v>
      </c>
      <c r="B241" s="32" t="s">
        <v>238</v>
      </c>
      <c r="C241" s="24" t="s">
        <v>29</v>
      </c>
      <c r="D241" s="24">
        <v>2</v>
      </c>
      <c r="E241" s="25"/>
      <c r="F241" s="33">
        <f t="shared" si="23"/>
        <v>0</v>
      </c>
    </row>
    <row r="242" spans="1:6" x14ac:dyDescent="0.45">
      <c r="A242" s="27"/>
      <c r="B242" s="23" t="s">
        <v>239</v>
      </c>
      <c r="C242" s="27"/>
      <c r="D242" s="27"/>
      <c r="E242" s="28"/>
      <c r="F242" s="31"/>
    </row>
    <row r="243" spans="1:6" ht="31" x14ac:dyDescent="0.45">
      <c r="A243" s="24">
        <f>A241+1</f>
        <v>208</v>
      </c>
      <c r="B243" s="32" t="s">
        <v>240</v>
      </c>
      <c r="C243" s="24" t="s">
        <v>27</v>
      </c>
      <c r="D243" s="24">
        <v>30</v>
      </c>
      <c r="E243" s="25"/>
      <c r="F243" s="33">
        <f t="shared" ref="F243:F249" si="25">D243*E243</f>
        <v>0</v>
      </c>
    </row>
    <row r="244" spans="1:6" ht="31" x14ac:dyDescent="0.45">
      <c r="A244" s="24">
        <f>A243+1</f>
        <v>209</v>
      </c>
      <c r="B244" s="32" t="s">
        <v>241</v>
      </c>
      <c r="C244" s="24" t="s">
        <v>27</v>
      </c>
      <c r="D244" s="24">
        <v>20</v>
      </c>
      <c r="E244" s="25"/>
      <c r="F244" s="33">
        <f t="shared" si="25"/>
        <v>0</v>
      </c>
    </row>
    <row r="245" spans="1:6" x14ac:dyDescent="0.45">
      <c r="A245" s="24">
        <f t="shared" ref="A245:A251" si="26">A244+1</f>
        <v>210</v>
      </c>
      <c r="B245" s="32" t="s">
        <v>242</v>
      </c>
      <c r="C245" s="24" t="s">
        <v>27</v>
      </c>
      <c r="D245" s="24">
        <v>25</v>
      </c>
      <c r="E245" s="25"/>
      <c r="F245" s="33">
        <f t="shared" si="25"/>
        <v>0</v>
      </c>
    </row>
    <row r="246" spans="1:6" x14ac:dyDescent="0.45">
      <c r="A246" s="24">
        <f t="shared" si="26"/>
        <v>211</v>
      </c>
      <c r="B246" s="32" t="s">
        <v>243</v>
      </c>
      <c r="C246" s="24" t="s">
        <v>27</v>
      </c>
      <c r="D246" s="24">
        <v>15</v>
      </c>
      <c r="E246" s="25"/>
      <c r="F246" s="33">
        <f t="shared" si="25"/>
        <v>0</v>
      </c>
    </row>
    <row r="247" spans="1:6" x14ac:dyDescent="0.45">
      <c r="A247" s="24">
        <f t="shared" si="26"/>
        <v>212</v>
      </c>
      <c r="B247" s="32" t="s">
        <v>244</v>
      </c>
      <c r="C247" s="24" t="s">
        <v>29</v>
      </c>
      <c r="D247" s="24">
        <v>10</v>
      </c>
      <c r="E247" s="25"/>
      <c r="F247" s="33">
        <f t="shared" si="25"/>
        <v>0</v>
      </c>
    </row>
    <row r="248" spans="1:6" x14ac:dyDescent="0.45">
      <c r="A248" s="24">
        <f t="shared" si="26"/>
        <v>213</v>
      </c>
      <c r="B248" s="32" t="s">
        <v>245</v>
      </c>
      <c r="C248" s="24" t="s">
        <v>29</v>
      </c>
      <c r="D248" s="24">
        <v>15</v>
      </c>
      <c r="E248" s="25"/>
      <c r="F248" s="33">
        <f t="shared" si="25"/>
        <v>0</v>
      </c>
    </row>
    <row r="249" spans="1:6" x14ac:dyDescent="0.45">
      <c r="A249" s="24">
        <f t="shared" si="26"/>
        <v>214</v>
      </c>
      <c r="B249" s="32" t="s">
        <v>246</v>
      </c>
      <c r="C249" s="24" t="s">
        <v>29</v>
      </c>
      <c r="D249" s="24">
        <v>20</v>
      </c>
      <c r="E249" s="25"/>
      <c r="F249" s="33">
        <f t="shared" si="25"/>
        <v>0</v>
      </c>
    </row>
    <row r="250" spans="1:6" x14ac:dyDescent="0.45">
      <c r="A250" s="24">
        <f t="shared" si="26"/>
        <v>215</v>
      </c>
      <c r="B250" s="32" t="s">
        <v>247</v>
      </c>
      <c r="C250" s="24" t="s">
        <v>29</v>
      </c>
      <c r="D250" s="24">
        <v>5</v>
      </c>
      <c r="E250" s="25"/>
      <c r="F250" s="33">
        <f>D250*E250</f>
        <v>0</v>
      </c>
    </row>
    <row r="251" spans="1:6" x14ac:dyDescent="0.45">
      <c r="A251" s="24">
        <f t="shared" si="26"/>
        <v>216</v>
      </c>
      <c r="B251" s="32" t="s">
        <v>248</v>
      </c>
      <c r="C251" s="24" t="s">
        <v>29</v>
      </c>
      <c r="D251" s="24">
        <v>2</v>
      </c>
      <c r="E251" s="25"/>
      <c r="F251" s="33">
        <f>D251*E251</f>
        <v>0</v>
      </c>
    </row>
    <row r="252" spans="1:6" x14ac:dyDescent="0.45">
      <c r="A252" s="29"/>
      <c r="B252" s="34" t="s">
        <v>249</v>
      </c>
      <c r="C252" s="29"/>
      <c r="D252" s="29"/>
      <c r="E252" s="29"/>
      <c r="F252" s="29"/>
    </row>
    <row r="253" spans="1:6" x14ac:dyDescent="0.45">
      <c r="A253" s="27"/>
      <c r="B253" s="23" t="s">
        <v>250</v>
      </c>
      <c r="C253" s="27"/>
      <c r="D253" s="27"/>
      <c r="E253" s="28"/>
      <c r="F253" s="36"/>
    </row>
    <row r="254" spans="1:6" ht="31" x14ac:dyDescent="0.45">
      <c r="A254" s="24">
        <f>A251+1</f>
        <v>217</v>
      </c>
      <c r="B254" s="32" t="s">
        <v>251</v>
      </c>
      <c r="C254" s="24" t="s">
        <v>252</v>
      </c>
      <c r="D254" s="24">
        <v>0.01</v>
      </c>
      <c r="E254" s="25"/>
      <c r="F254" s="33">
        <f>D254*E254</f>
        <v>0</v>
      </c>
    </row>
    <row r="255" spans="1:6" x14ac:dyDescent="0.45">
      <c r="A255" s="24">
        <f>A254+1</f>
        <v>218</v>
      </c>
      <c r="B255" s="32" t="s">
        <v>253</v>
      </c>
      <c r="C255" s="24" t="s">
        <v>252</v>
      </c>
      <c r="D255" s="24">
        <v>0.01</v>
      </c>
      <c r="E255" s="25"/>
      <c r="F255" s="33">
        <f>D255*E255</f>
        <v>0</v>
      </c>
    </row>
    <row r="256" spans="1:6" x14ac:dyDescent="0.45">
      <c r="A256" s="24">
        <f t="shared" ref="A256:A258" si="27">A255+1</f>
        <v>219</v>
      </c>
      <c r="B256" s="32" t="s">
        <v>254</v>
      </c>
      <c r="C256" s="24" t="s">
        <v>252</v>
      </c>
      <c r="D256" s="24">
        <v>0.01</v>
      </c>
      <c r="E256" s="25"/>
      <c r="F256" s="33">
        <f>D256*E256</f>
        <v>0</v>
      </c>
    </row>
    <row r="257" spans="1:6" ht="31" x14ac:dyDescent="0.45">
      <c r="A257" s="24">
        <f t="shared" si="27"/>
        <v>220</v>
      </c>
      <c r="B257" s="32" t="s">
        <v>255</v>
      </c>
      <c r="C257" s="24" t="s">
        <v>69</v>
      </c>
      <c r="D257" s="24">
        <v>1</v>
      </c>
      <c r="E257" s="25"/>
      <c r="F257" s="33">
        <f>D257*E257</f>
        <v>0</v>
      </c>
    </row>
    <row r="258" spans="1:6" x14ac:dyDescent="0.45">
      <c r="A258" s="24">
        <f t="shared" si="27"/>
        <v>221</v>
      </c>
      <c r="B258" s="32" t="s">
        <v>256</v>
      </c>
      <c r="C258" s="24" t="s">
        <v>69</v>
      </c>
      <c r="D258" s="24">
        <v>2</v>
      </c>
      <c r="E258" s="25"/>
      <c r="F258" s="33">
        <f>D258*E258</f>
        <v>0</v>
      </c>
    </row>
    <row r="259" spans="1:6" x14ac:dyDescent="0.45">
      <c r="A259" s="27"/>
      <c r="B259" s="23" t="s">
        <v>257</v>
      </c>
      <c r="C259" s="27"/>
      <c r="D259" s="27"/>
      <c r="E259" s="28"/>
      <c r="F259" s="36"/>
    </row>
    <row r="260" spans="1:6" x14ac:dyDescent="0.45">
      <c r="A260" s="24">
        <f>A258+1</f>
        <v>222</v>
      </c>
      <c r="B260" s="32" t="s">
        <v>258</v>
      </c>
      <c r="C260" s="24" t="s">
        <v>69</v>
      </c>
      <c r="D260" s="24">
        <v>1</v>
      </c>
      <c r="E260" s="25"/>
      <c r="F260" s="33">
        <f>D260*E260</f>
        <v>0</v>
      </c>
    </row>
    <row r="261" spans="1:6" x14ac:dyDescent="0.45">
      <c r="A261" s="24">
        <f>A260+1</f>
        <v>223</v>
      </c>
      <c r="B261" s="32" t="s">
        <v>259</v>
      </c>
      <c r="C261" s="24" t="s">
        <v>69</v>
      </c>
      <c r="D261" s="24">
        <v>1</v>
      </c>
      <c r="E261" s="25"/>
      <c r="F261" s="33">
        <f>D261*E261</f>
        <v>0</v>
      </c>
    </row>
    <row r="262" spans="1:6" x14ac:dyDescent="0.45">
      <c r="A262" s="24">
        <f>A261+1</f>
        <v>224</v>
      </c>
      <c r="B262" s="32" t="s">
        <v>260</v>
      </c>
      <c r="C262" s="24" t="s">
        <v>69</v>
      </c>
      <c r="D262" s="24">
        <v>1</v>
      </c>
      <c r="E262" s="25"/>
      <c r="F262" s="33">
        <f>D262*E262</f>
        <v>0</v>
      </c>
    </row>
    <row r="263" spans="1:6" ht="31" customHeight="1" x14ac:dyDescent="0.45">
      <c r="A263" s="77" t="s">
        <v>36</v>
      </c>
      <c r="B263" s="78"/>
      <c r="C263" s="78"/>
      <c r="D263" s="78"/>
      <c r="E263" s="79"/>
      <c r="F263" s="44">
        <f>SUM(F16:F262)</f>
        <v>0</v>
      </c>
    </row>
    <row r="264" spans="1:6" x14ac:dyDescent="0.45">
      <c r="A264" s="20" t="s">
        <v>10</v>
      </c>
      <c r="B264" s="21"/>
      <c r="C264" s="21"/>
      <c r="D264" s="21"/>
      <c r="E264" s="21"/>
    </row>
    <row r="265" spans="1:6" x14ac:dyDescent="0.45">
      <c r="A265" s="11" t="s">
        <v>37</v>
      </c>
      <c r="B265" s="12"/>
    </row>
    <row r="266" spans="1:6" ht="129" customHeight="1" x14ac:dyDescent="0.45">
      <c r="A266" s="65" t="s">
        <v>11</v>
      </c>
      <c r="B266" s="66"/>
      <c r="C266" s="66"/>
      <c r="D266" s="66"/>
      <c r="E266" s="66"/>
      <c r="F266" s="66"/>
    </row>
    <row r="267" spans="1:6" ht="68.5" customHeight="1" x14ac:dyDescent="0.45">
      <c r="A267" s="67" t="s">
        <v>12</v>
      </c>
      <c r="B267" s="68"/>
      <c r="C267" s="68"/>
      <c r="D267" s="68"/>
      <c r="E267" s="68"/>
      <c r="F267" s="68"/>
    </row>
    <row r="268" spans="1:6" ht="26" customHeight="1" x14ac:dyDescent="0.45">
      <c r="A268" s="80" t="s">
        <v>35</v>
      </c>
      <c r="B268" s="81"/>
      <c r="C268" s="81"/>
      <c r="D268" s="81"/>
      <c r="E268" s="81"/>
      <c r="F268" s="81"/>
    </row>
    <row r="269" spans="1:6" ht="26.5" customHeight="1" x14ac:dyDescent="0.45">
      <c r="A269" s="69" t="s">
        <v>31</v>
      </c>
      <c r="B269" s="70"/>
      <c r="C269" s="70"/>
      <c r="D269" s="70"/>
      <c r="E269" s="70"/>
      <c r="F269" s="70"/>
    </row>
    <row r="270" spans="1:6" ht="83.5" customHeight="1" x14ac:dyDescent="0.45">
      <c r="A270" s="70" t="s">
        <v>262</v>
      </c>
      <c r="B270" s="70"/>
      <c r="C270" s="70"/>
      <c r="D270" s="70"/>
      <c r="E270" s="70"/>
      <c r="F270" s="70"/>
    </row>
    <row r="271" spans="1:6" ht="16.5" customHeight="1" x14ac:dyDescent="0.45">
      <c r="A271" s="37"/>
      <c r="B271" s="22"/>
      <c r="C271" s="22"/>
      <c r="D271" s="22"/>
      <c r="E271" s="22"/>
      <c r="F271" s="22"/>
    </row>
    <row r="272" spans="1:6" ht="31" customHeight="1" x14ac:dyDescent="0.45">
      <c r="A272" s="64" t="s">
        <v>33</v>
      </c>
      <c r="B272" s="64"/>
      <c r="C272" s="64"/>
      <c r="D272" s="64"/>
      <c r="E272" s="64"/>
      <c r="F272" s="64"/>
    </row>
    <row r="273" spans="1:6" x14ac:dyDescent="0.45">
      <c r="A273" s="64" t="s">
        <v>34</v>
      </c>
      <c r="B273" s="64"/>
      <c r="C273" s="64"/>
      <c r="D273" s="64"/>
      <c r="E273" s="64"/>
      <c r="F273" s="18"/>
    </row>
    <row r="274" spans="1:6" x14ac:dyDescent="0.45">
      <c r="A274" s="14" t="s">
        <v>13</v>
      </c>
      <c r="B274" s="14"/>
      <c r="C274" s="14"/>
      <c r="D274" s="14"/>
      <c r="E274" s="14"/>
      <c r="F274" s="14"/>
    </row>
    <row r="275" spans="1:6" x14ac:dyDescent="0.45">
      <c r="A275" s="63" t="s">
        <v>14</v>
      </c>
      <c r="B275" s="63"/>
      <c r="C275" s="63"/>
      <c r="D275" s="63"/>
      <c r="E275" s="63"/>
      <c r="F275" s="63"/>
    </row>
    <row r="276" spans="1:6" x14ac:dyDescent="0.45">
      <c r="A276" s="62" t="s">
        <v>32</v>
      </c>
      <c r="B276" s="62"/>
      <c r="C276" s="62"/>
      <c r="D276" s="62"/>
      <c r="E276" s="62"/>
      <c r="F276" s="62"/>
    </row>
    <row r="277" spans="1:6" x14ac:dyDescent="0.45">
      <c r="A277" s="63" t="s">
        <v>15</v>
      </c>
      <c r="B277" s="63"/>
      <c r="C277" s="63"/>
      <c r="D277" s="63"/>
      <c r="E277" s="63"/>
      <c r="F277" s="63"/>
    </row>
    <row r="278" spans="1:6" x14ac:dyDescent="0.45">
      <c r="A278" s="15" t="s">
        <v>16</v>
      </c>
      <c r="B278" s="14"/>
      <c r="C278" s="14"/>
      <c r="D278" s="14"/>
      <c r="E278" s="14"/>
      <c r="F278" s="14"/>
    </row>
    <row r="280" spans="1:6" x14ac:dyDescent="0.45">
      <c r="A280" s="5"/>
      <c r="B280" s="13" t="s">
        <v>17</v>
      </c>
      <c r="C280" s="9"/>
      <c r="D280" s="8"/>
      <c r="E280" s="8"/>
      <c r="F280" s="8"/>
    </row>
    <row r="281" spans="1:6" x14ac:dyDescent="0.45">
      <c r="A281" s="10"/>
      <c r="B281" s="16" t="s">
        <v>18</v>
      </c>
      <c r="C281" s="9"/>
      <c r="D281" s="8"/>
      <c r="E281" s="8"/>
      <c r="F281" s="8"/>
    </row>
    <row r="282" spans="1:6" x14ac:dyDescent="0.45">
      <c r="A282" s="5"/>
      <c r="B282" s="17"/>
      <c r="C282" s="9"/>
      <c r="D282" s="8"/>
      <c r="E282" s="8"/>
      <c r="F282" s="8"/>
    </row>
    <row r="283" spans="1:6" x14ac:dyDescent="0.45">
      <c r="A283" s="5"/>
      <c r="B283" s="7"/>
      <c r="C283" s="9"/>
      <c r="D283" s="8"/>
      <c r="E283" s="8"/>
      <c r="F283" s="8"/>
    </row>
    <row r="284" spans="1:6" x14ac:dyDescent="0.45">
      <c r="A284" s="5"/>
      <c r="B284" s="9"/>
      <c r="C284" s="9"/>
      <c r="D284" s="8"/>
      <c r="E284" s="8"/>
      <c r="F284" s="8"/>
    </row>
    <row r="285" spans="1:6" x14ac:dyDescent="0.45">
      <c r="A285" s="5"/>
      <c r="B285" s="9"/>
      <c r="C285" s="9"/>
      <c r="D285" s="8"/>
      <c r="E285" s="8"/>
      <c r="F285" s="8"/>
    </row>
    <row r="286" spans="1:6" x14ac:dyDescent="0.45">
      <c r="A286" s="1"/>
      <c r="D286" s="1"/>
      <c r="E286" s="1"/>
    </row>
    <row r="287" spans="1:6" x14ac:dyDescent="0.45">
      <c r="A287" s="1"/>
      <c r="D287" s="1"/>
      <c r="E287" s="1"/>
    </row>
    <row r="288" spans="1:6" x14ac:dyDescent="0.45">
      <c r="A288" s="1"/>
      <c r="D288" s="1"/>
      <c r="E288" s="1"/>
    </row>
    <row r="289" s="1" customFormat="1" x14ac:dyDescent="0.45"/>
    <row r="290" s="1" customFormat="1" x14ac:dyDescent="0.45"/>
    <row r="291" s="1" customFormat="1" x14ac:dyDescent="0.45"/>
    <row r="292" s="1" customFormat="1" x14ac:dyDescent="0.45"/>
    <row r="293" s="1" customFormat="1" x14ac:dyDescent="0.45"/>
    <row r="294" s="1" customFormat="1" x14ac:dyDescent="0.45"/>
    <row r="295" s="1" customFormat="1" x14ac:dyDescent="0.45"/>
    <row r="296" s="1" customFormat="1" x14ac:dyDescent="0.45"/>
    <row r="297" s="1" customFormat="1" x14ac:dyDescent="0.45"/>
    <row r="298" s="1" customFormat="1" x14ac:dyDescent="0.45"/>
    <row r="299" s="1" customFormat="1" x14ac:dyDescent="0.45"/>
    <row r="300" s="1" customFormat="1" x14ac:dyDescent="0.45"/>
    <row r="301" s="1" customFormat="1" x14ac:dyDescent="0.45"/>
    <row r="302" s="1" customFormat="1" x14ac:dyDescent="0.45"/>
    <row r="303" s="1" customFormat="1" x14ac:dyDescent="0.45"/>
    <row r="304" s="1" customFormat="1" x14ac:dyDescent="0.45"/>
    <row r="305" s="1" customFormat="1" x14ac:dyDescent="0.45"/>
    <row r="306" s="1" customFormat="1" x14ac:dyDescent="0.45"/>
    <row r="307" s="1" customFormat="1" x14ac:dyDescent="0.45"/>
    <row r="308" s="1" customFormat="1" x14ac:dyDescent="0.45"/>
    <row r="309" s="1" customFormat="1" x14ac:dyDescent="0.45"/>
    <row r="310" s="1" customFormat="1" x14ac:dyDescent="0.45"/>
    <row r="311" s="1" customFormat="1" x14ac:dyDescent="0.45"/>
    <row r="312" s="1" customFormat="1" x14ac:dyDescent="0.45"/>
    <row r="313" s="1" customFormat="1" x14ac:dyDescent="0.45"/>
    <row r="314" s="1" customFormat="1" x14ac:dyDescent="0.45"/>
    <row r="315" s="1" customFormat="1" x14ac:dyDescent="0.45"/>
    <row r="316" s="1" customFormat="1" x14ac:dyDescent="0.45"/>
    <row r="317" s="1" customFormat="1" x14ac:dyDescent="0.45"/>
    <row r="318" s="1" customFormat="1" x14ac:dyDescent="0.45"/>
    <row r="319" s="1" customFormat="1" x14ac:dyDescent="0.45"/>
    <row r="320" s="1" customFormat="1" x14ac:dyDescent="0.45"/>
  </sheetData>
  <mergeCells count="29">
    <mergeCell ref="A270:F270"/>
    <mergeCell ref="A266:F266"/>
    <mergeCell ref="A267:F267"/>
    <mergeCell ref="A269:F269"/>
    <mergeCell ref="C12:C13"/>
    <mergeCell ref="A14:F14"/>
    <mergeCell ref="F12:F13"/>
    <mergeCell ref="A12:A13"/>
    <mergeCell ref="B12:B13"/>
    <mergeCell ref="D12:D13"/>
    <mergeCell ref="E12:E13"/>
    <mergeCell ref="B15:C15"/>
    <mergeCell ref="A263:E263"/>
    <mergeCell ref="A268:F268"/>
    <mergeCell ref="A276:F276"/>
    <mergeCell ref="A277:F277"/>
    <mergeCell ref="A272:F272"/>
    <mergeCell ref="A275:F275"/>
    <mergeCell ref="A273:E273"/>
    <mergeCell ref="A9:F10"/>
    <mergeCell ref="A11:F11"/>
    <mergeCell ref="C8:F8"/>
    <mergeCell ref="B2:F2"/>
    <mergeCell ref="A4:F4"/>
    <mergeCell ref="A5:B7"/>
    <mergeCell ref="C7:F7"/>
    <mergeCell ref="C6:F6"/>
    <mergeCell ref="C5:F5"/>
    <mergeCell ref="A8:B8"/>
  </mergeCells>
  <pageMargins left="0.11811023622047245" right="0.11811023622047245" top="0" bottom="0" header="0.31496062992125984" footer="0.31496062992125984"/>
  <pageSetup paperSize="9" scale="49"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196F1C21-AB57-4177-B260-C69AF1D2C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2A37A1-52AC-418E-A4D9-E286EC7A3924}">
  <ds:schemaRefs>
    <ds:schemaRef ds:uri="http://schemas.microsoft.com/sharepoint/v3/contenttype/forms"/>
  </ds:schemaRefs>
</ds:datastoreItem>
</file>

<file path=customXml/itemProps3.xml><?xml version="1.0" encoding="utf-8"?>
<ds:datastoreItem xmlns:ds="http://schemas.openxmlformats.org/officeDocument/2006/customXml" ds:itemID="{33AAB69F-61F5-47A3-942B-40DF4CA29721}">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Додаток_2</vt:lpstr>
      <vt:lpstr>Додаток_2!Область_друку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2026-07-23T14:05:51Z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