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113" documentId="8_{CE2C5488-BE0F-4C81-A02E-7923EFC2EB5A}" xr6:coauthVersionLast="47" xr6:coauthVersionMax="47" xr10:uidLastSave="{9EEE8D26-BAD7-403C-B27A-BCD6D1AA0B42}"/>
  <bookViews>
    <workbookView xWindow="28680" yWindow="-120" windowWidth="29040" windowHeight="15720" xr2:uid="{00000000-000D-0000-FFFF-FFFF00000000}"/>
  </bookViews>
  <sheets>
    <sheet name="Цінова пропозиція" sheetId="6" r:id="rId1"/>
  </sheets>
  <definedNames>
    <definedName name="_xlnm._FilterDatabase" localSheetId="0" hidden="1">'Цінова пропозиція'!$A$14:$L$15</definedName>
    <definedName name="_xlnm.Print_Area" localSheetId="0">'Цінова пропозиція'!$A$1:$L$137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6" l="1"/>
  <c r="K86" i="6"/>
  <c r="F87" i="6"/>
  <c r="F85" i="6"/>
  <c r="K24" i="6" l="1"/>
  <c r="K25" i="6"/>
  <c r="F23" i="6"/>
  <c r="F22" i="6"/>
  <c r="I79" i="6"/>
  <c r="I78" i="6"/>
  <c r="I76" i="6"/>
  <c r="I75" i="6"/>
  <c r="I74" i="6"/>
  <c r="D55" i="6"/>
  <c r="D66" i="6" s="1"/>
  <c r="I67" i="6" s="1"/>
  <c r="D64" i="6"/>
  <c r="I65" i="6" s="1"/>
  <c r="I60" i="6"/>
  <c r="I26" i="6"/>
  <c r="D19" i="6"/>
  <c r="D20" i="6" s="1"/>
  <c r="I58" i="6" l="1"/>
  <c r="I59" i="6"/>
  <c r="D57" i="6"/>
  <c r="I61" i="6"/>
  <c r="K108" i="6"/>
  <c r="K106" i="6"/>
  <c r="K105" i="6"/>
  <c r="K103" i="6"/>
  <c r="K101" i="6"/>
  <c r="K99" i="6"/>
  <c r="K97" i="6"/>
  <c r="K92" i="6"/>
  <c r="K84" i="6"/>
  <c r="K83" i="6"/>
  <c r="K82" i="6"/>
  <c r="K81" i="6"/>
  <c r="K79" i="6"/>
  <c r="K78" i="6"/>
  <c r="K77" i="6"/>
  <c r="K76" i="6"/>
  <c r="K75" i="6"/>
  <c r="K74" i="6"/>
  <c r="K72" i="6"/>
  <c r="K71" i="6"/>
  <c r="K70" i="6"/>
  <c r="K69" i="6"/>
  <c r="K68" i="6"/>
  <c r="K67" i="6"/>
  <c r="K65" i="6"/>
  <c r="K63" i="6"/>
  <c r="K56" i="6"/>
  <c r="K46" i="6"/>
  <c r="K42" i="6"/>
  <c r="K41" i="6"/>
  <c r="K40" i="6"/>
  <c r="K39" i="6"/>
  <c r="K37" i="6"/>
  <c r="K36" i="6"/>
  <c r="K35" i="6"/>
  <c r="K34" i="6"/>
  <c r="K33" i="6"/>
  <c r="K31" i="6"/>
  <c r="K29" i="6"/>
  <c r="K28" i="6"/>
  <c r="K26" i="6"/>
  <c r="F114" i="6"/>
  <c r="F113" i="6"/>
  <c r="F112" i="6"/>
  <c r="F111" i="6"/>
  <c r="F109" i="6"/>
  <c r="F107" i="6"/>
  <c r="F104" i="6"/>
  <c r="F102" i="6"/>
  <c r="F100" i="6"/>
  <c r="F98" i="6"/>
  <c r="F96" i="6"/>
  <c r="F95" i="6"/>
  <c r="F94" i="6"/>
  <c r="F91" i="6"/>
  <c r="F90" i="6"/>
  <c r="F88" i="6"/>
  <c r="F80" i="6"/>
  <c r="F73" i="6"/>
  <c r="F68" i="6"/>
  <c r="F66" i="6"/>
  <c r="F64" i="6"/>
  <c r="F57" i="6"/>
  <c r="F55" i="6"/>
  <c r="F53" i="6"/>
  <c r="F51" i="6"/>
  <c r="F50" i="6"/>
  <c r="F49" i="6"/>
  <c r="F47" i="6"/>
  <c r="F45" i="6"/>
  <c r="F44" i="6"/>
  <c r="F43" i="6"/>
  <c r="F38" i="6"/>
  <c r="F32" i="6"/>
  <c r="F30" i="6"/>
  <c r="F29" i="6"/>
  <c r="F27" i="6"/>
  <c r="F21" i="6"/>
  <c r="F20" i="6"/>
  <c r="F19" i="6"/>
  <c r="F17" i="6"/>
  <c r="D52" i="6" l="1"/>
  <c r="K61" i="6"/>
  <c r="K58" i="6"/>
  <c r="K59" i="6"/>
  <c r="D48" i="6"/>
  <c r="F48" i="6" s="1"/>
  <c r="D60" i="6" l="1"/>
  <c r="F60" i="6" s="1"/>
  <c r="K60" i="6"/>
  <c r="D54" i="6"/>
  <c r="F54" i="6" s="1"/>
  <c r="F52" i="6"/>
  <c r="E115" i="6" s="1"/>
  <c r="I62" i="6"/>
  <c r="K62" i="6" s="1"/>
  <c r="J115" i="6" l="1"/>
  <c r="E116" i="6" s="1"/>
</calcChain>
</file>

<file path=xl/sharedStrings.xml><?xml version="1.0" encoding="utf-8"?>
<sst xmlns="http://schemas.openxmlformats.org/spreadsheetml/2006/main" count="348" uniqueCount="229">
  <si>
    <t>№ п/п</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</si>
  <si>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</si>
  <si>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</si>
  <si>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</si>
  <si>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Відомості про підприємство</t>
  </si>
  <si>
    <t>Відомості про особу (осіб), які уповноважені представляти інтереси Учасника</t>
  </si>
  <si>
    <t>Реквізити (адреса - юридична та фактична, телефон,  телефон для контактів, e-mail, розрахунковий рахунок)</t>
  </si>
  <si>
    <t>м2</t>
  </si>
  <si>
    <t>кг</t>
  </si>
  <si>
    <t>м</t>
  </si>
  <si>
    <t>шт</t>
  </si>
  <si>
    <t>м3</t>
  </si>
  <si>
    <t>Найменування робіт</t>
  </si>
  <si>
    <t>Од.вим.</t>
  </si>
  <si>
    <t>К-ть</t>
  </si>
  <si>
    <t>Вартість, грн., з ПДВ</t>
  </si>
  <si>
    <t>Найменування матеріалів</t>
  </si>
  <si>
    <t>Примітка</t>
  </si>
  <si>
    <t>од.</t>
  </si>
  <si>
    <t>всього</t>
  </si>
  <si>
    <t>Всього, роботи, за кошторисом</t>
  </si>
  <si>
    <t>Всього, матеріали, за кошторисом</t>
  </si>
  <si>
    <t>Сума, роботи з матеріалами</t>
  </si>
  <si>
    <t>(Прізвище, ім’я, по батькові, посада, контактний телефон).</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</si>
  <si>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</si>
  <si>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</si>
  <si>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Матеріал Замовника</t>
  </si>
  <si>
    <t>послуга</t>
  </si>
  <si>
    <t>Пісок природний, рядовий</t>
  </si>
  <si>
    <t>Вивезення сміття з навантаженням та утилізацією</t>
  </si>
  <si>
    <t>Кабель СБВГ-LS-1,0-33 (мідь 1,0х33)</t>
  </si>
  <si>
    <t>Розроблення ґрунту у відвал екскаваторами "драглайн" або "зворотна лопата" з ковшом місткістю 0,25 м3, група ґрунтів 2 (90%) /при розробцi траншей/</t>
  </si>
  <si>
    <t>Доробка вручну, зачистка дна i стiнок вручну з викидом ґрунту в котлованах i траншеях, розроблених механiзованим способом (10%)</t>
  </si>
  <si>
    <t>Улаштування піщаної основи під трубопроводи</t>
  </si>
  <si>
    <t>Укладання гофрованих труб діаметром 50 мм для кабельної мережі</t>
  </si>
  <si>
    <t>Засипка труб в траншеях піском</t>
  </si>
  <si>
    <t>Покривання цеглою кабеля, прокладеного у траншеї в трубах</t>
  </si>
  <si>
    <t>Герметизація резервних труб</t>
  </si>
  <si>
    <t>Ущільнення труби на вводі кабельної лінії</t>
  </si>
  <si>
    <t>Зворотня засипка траншей бульдозерами з переміщенням ґрунту до 5 м, група ґрунтів 1 (80%)</t>
  </si>
  <si>
    <t>Зворотня засипка вручну траншей, пазух котлованів і ям, група ґрунтів 1 (20%)</t>
  </si>
  <si>
    <t>Ущільнення ґрунту пневматичними трамбівками, група ґрунтів 1, 2</t>
  </si>
  <si>
    <t>Труба гофрована двостінна ДКС 121950 Ø50/41.5 мм.</t>
  </si>
  <si>
    <t>Цегла М100, рядова</t>
  </si>
  <si>
    <t>Прокладання кабелю в гофрі в траншеї</t>
  </si>
  <si>
    <t xml:space="preserve">КПпПО-ВПЕ (1000) 4*2*0,58 (S/FTP-cat.7А)	</t>
  </si>
  <si>
    <t>Розбирання асфальтного дорожнього покриття Н&lt;200 мм</t>
  </si>
  <si>
    <t>Навантаження ґрунту екскаваторами місткістю ковша 0,25 м3 на автомобілі- самоскиди, група ґрунту 1 (90%)</t>
  </si>
  <si>
    <t>Навантаження ґрунту вручну на автомобілі-самоскиди (10%)</t>
  </si>
  <si>
    <t>Перевезення ґрунту до 30 км (з передачею на утилізацію, зберігання тощо)</t>
  </si>
  <si>
    <t>Геотекстиль щільністю &gt;300 г/м3</t>
  </si>
  <si>
    <t>Щебінь із природного каменю для будівельних робіт, фракція 20-40 мм, марка М1000 і більше</t>
  </si>
  <si>
    <t>Улаштування двошарової основи товщиною 30 см із піску рядового та щебеню фракції 20-40 мм з межею міцності на стиск понад 98,1 МПа [1000 кг/см2] з трамбуванням</t>
  </si>
  <si>
    <t>Пісок рядовий</t>
  </si>
  <si>
    <t>Арматура А500 д.12</t>
  </si>
  <si>
    <t>Підставка під арматуру Н=50 мм</t>
  </si>
  <si>
    <t>Дріт сталевий низьковуглецевий різного призначення чорний, діаметр 1,2 мм</t>
  </si>
  <si>
    <t>Установлення арматури окремими стрижнями з в'язанням</t>
  </si>
  <si>
    <t>Дошки необрізні з хвойних порід, довжина 2-3,75 м, усі ширини, товщина 32, 40 мм, ІV сорт</t>
  </si>
  <si>
    <t>Улаштування підстилаючих бетонних шарів (Н=100мм) бетон В 12,5 (М 150) крупнiсть заповнювача 20-40мм</t>
  </si>
  <si>
    <t>Суміші бетонні готові важкі, клас бетону В10 [М150], крупність заповнювача більше 20 до 40 мм</t>
  </si>
  <si>
    <t>Улаштування дорожніх корит коритного профілю вручну, глибина корита до 600 мм (Н=600) (10%)</t>
  </si>
  <si>
    <t>Улаштування дорожніх корит коритного профілю з застосуванням екскаваторів, глибина корита до 600 мм (Н=600) (90%)</t>
  </si>
  <si>
    <t>Колодязь кабельний в комлекті з люком типу Park well 380</t>
  </si>
  <si>
    <t>Встановення кабельних колодязів</t>
  </si>
  <si>
    <t>Монтаж лотка водовідведення</t>
  </si>
  <si>
    <t>Лоток водовідвідний полімербетонний Mega DN110 H230 з вертикальним випуском 110 з решіткою чавунною щілинною E600</t>
  </si>
  <si>
    <t>Пісковловлювач полімербетонний Mega DN110 H500 з решіткою чавунною щілинною E600</t>
  </si>
  <si>
    <t>Перехідник з піскоуловлювача в трубу Д110</t>
  </si>
  <si>
    <t>Прожектор TNSy LED ECO Slim 200Вт 14000Лм 6500K IP65 (TNSy5000241)</t>
  </si>
  <si>
    <t>Комплект заземлення оцинкований різьбовий D-16 мм, L-9м</t>
  </si>
  <si>
    <t>Кабель силовий ВВГ нгд 5х10,0 Одескабель</t>
  </si>
  <si>
    <t>Кабель ВВГнг 5х4,0 Одескабель</t>
  </si>
  <si>
    <t>обсяг</t>
  </si>
  <si>
    <t>Гільза мідно-алюмінієва GTL-25 25мм.кв A0060080042 АСКО-УКРЕМ</t>
  </si>
  <si>
    <t>Термоусадка д.10 мм</t>
  </si>
  <si>
    <t>Термоусадка д.30 мм</t>
  </si>
  <si>
    <t>Приэднання до КЛ 0,4 кВ (Ввід №2)</t>
  </si>
  <si>
    <t>Герметизація з'єднання кабелів</t>
  </si>
  <si>
    <t>Броньований оптичний кабель ОКТБг-М(1,5)П-12Е1-0,40Ф3,5/0,30Н19-12</t>
  </si>
  <si>
    <t>Монтаж опори освітлення</t>
  </si>
  <si>
    <t>Опора вуличного освітлення сталева оцинкована багатогранна 8 м/4 мм</t>
  </si>
  <si>
    <t>Влаштування стовбчатого фундаменту опори освітлення</t>
  </si>
  <si>
    <t>Суміші бетонні готові важкі, клас бетону В25 Р4 F200 W6, крупність заповнювача більше 20 до 40 мм</t>
  </si>
  <si>
    <t>Хімічний анкер HILTI 12х200 мм, комплект</t>
  </si>
  <si>
    <t xml:space="preserve">Чернозем </t>
  </si>
  <si>
    <t>Озеленення території</t>
  </si>
  <si>
    <t>Дослідження, вишукування, вимірювання випробування відповідно до вимог чинних Нормативних документів</t>
  </si>
  <si>
    <t>Огородження траншей, котлованів (червоно-біла лента)</t>
  </si>
  <si>
    <t>Трамбування та стабілізація ґрунтової основи земляного полотна при використанні геотекстильного матеріалу</t>
  </si>
  <si>
    <t>Туя західна Смарагд (Thuja occidentalis Smaragd), 110-120 см</t>
  </si>
  <si>
    <t>Демонтаж бетонного покриття 100 мм</t>
  </si>
  <si>
    <t>Улаштування бетонних шарів (Н=200мм) бетон В 25, крупнiсть заповнювача 20-40мм з укриттям плівкою</t>
  </si>
  <si>
    <t>Монтаж кабельного колодязя</t>
  </si>
  <si>
    <t>Кабель ВВГнг 3х4,0 Одескабель</t>
  </si>
  <si>
    <t>Кабель ВВГнг 3х1,5 Одескабель</t>
  </si>
  <si>
    <t xml:space="preserve">Розробка виконавчої документації (паперовий 2 екз. та цифровий варіант - USB FLASH), вартість за послуги на весь період робіт </t>
  </si>
  <si>
    <t>Розробка грунту вручну, зачистка дна i стiнок вручну з викидом ґрунту в котлованах i траншеях, глибина траншеї 0,8 м</t>
  </si>
  <si>
    <t>Улаштування піщаної основи під трубопроводи (100 мм)</t>
  </si>
  <si>
    <t>Розділ 1. Благоустрій території</t>
  </si>
  <si>
    <t>Розділ 2. Озеленення.</t>
  </si>
  <si>
    <t>Розділ 3. Влаштування електропостачання (малий склад, навіс)</t>
  </si>
  <si>
    <t>Розділ 4. Інші роботи обов'язкові до виконання</t>
  </si>
  <si>
    <t>Демонтаж дорожніх плит</t>
  </si>
  <si>
    <t>Суміші бетонні готові важкі, клас бетону В35 Р4 F200 W10, крупність заповнювача більше 20 до 40 мм</t>
  </si>
  <si>
    <t>Демонтаж бетонного стовпа освітлення Н&lt;8 м</t>
  </si>
  <si>
    <t>Демонтаж бортів дорожних із руйнуванням</t>
  </si>
  <si>
    <t>Монтаж бортів дорожних 1000х150х300</t>
  </si>
  <si>
    <t>Борт дорожній 1000х150х300 сірий</t>
  </si>
  <si>
    <t>Труба зовнішньої каналізації (SN2) 110х3.9х3000мм</t>
  </si>
  <si>
    <t>Нарізка деформаційних швів в бетонному дорожньому покритті</t>
  </si>
  <si>
    <t>Герметик поліуретановий, дорожній PROFFLEX PU 40 600 мл</t>
  </si>
  <si>
    <t>Форма цінової пропозиції</t>
  </si>
  <si>
    <t xml:space="preserve">"Надаючи свою цінову пропозицію, наша компанія, як Учасник тендеру, погоджується з наступними вимогами даної закупівлі: 
1. Вважається, що Підрядник повністю розуміє обсяг послуг/робіт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послуг/робіт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150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послуги/роботи включаються адміністративні, транспортні витрати та витрати на можливе покриття ризиків. 
13. У вартість одиничних розцінок на послуги/роботи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18. Підрядник зобов'язується під час виконання послуг/робіт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якщо не передбачено інше.
19.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20. У разі відсутності в переліку робіт та матеріалів для відповідного пункту робіт, вважати, що матеріали входять в сам пункт робіт.
21. Вважати зазначені у технічному завданні посилання на конкретні торгівельну марку чи фірму, патент, конструкцію або тип предмета закупівлі, джерело його походження або виробника такими, що містять вираз «або еквівалент».
22. Якщо для розцінки на роботи явно не зазначені матеріали, вважати що вони входять у вартість робіт
						</t>
  </si>
  <si>
    <t>Додаток 2 до Запиту</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</si>
  <si>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</si>
  <si>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</si>
  <si>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</si>
  <si>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</si>
  <si>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</si>
  <si>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</si>
  <si>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</si>
  <si>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</si>
  <si>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</si>
  <si>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</si>
  <si>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</si>
  <si>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</si>
  <si>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</si>
  <si>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</si>
  <si>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</si>
  <si>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</si>
  <si>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</si>
  <si>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</si>
  <si>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</si>
  <si>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</si>
  <si>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</si>
  <si>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</si>
  <si>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</si>
  <si>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</si>
  <si>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</si>
  <si>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</si>
  <si>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</si>
  <si>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</si>
  <si>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</si>
  <si>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</si>
  <si>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</si>
  <si>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</si>
  <si>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</si>
  <si>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</si>
  <si>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</si>
  <si>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</si>
  <si>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</si>
  <si>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</si>
  <si>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</si>
  <si>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</si>
  <si>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</si>
  <si>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</si>
  <si>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</si>
  <si>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</si>
  <si>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</si>
  <si>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</si>
  <si>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</si>
  <si>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</si>
  <si>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</si>
  <si>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</si>
  <si>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</si>
  <si>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</si>
  <si>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</si>
  <si>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</si>
  <si>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</si>
  <si>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</si>
  <si>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</si>
  <si>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</si>
  <si>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</si>
  <si>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</si>
  <si>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</si>
  <si>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</si>
  <si>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</si>
  <si>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</si>
  <si>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</si>
  <si>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</si>
  <si>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</si>
  <si>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</si>
  <si>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</si>
  <si>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</si>
  <si>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</si>
  <si>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</si>
  <si>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2.1</t>
  </si>
  <si>
    <t>2.2</t>
  </si>
  <si>
    <t>2.3</t>
  </si>
  <si>
    <t>3.1</t>
  </si>
  <si>
    <t>3.2</t>
  </si>
  <si>
    <t>3.3</t>
  </si>
  <si>
    <t>3.4</t>
  </si>
  <si>
    <t>3.5</t>
  </si>
  <si>
    <t>3.6</t>
  </si>
  <si>
    <t>3.7</t>
  </si>
  <si>
    <t>3.8</t>
  </si>
  <si>
    <t>3.9</t>
  </si>
  <si>
    <t>3.10</t>
  </si>
  <si>
    <t>3.11</t>
  </si>
  <si>
    <t>3.12</t>
  </si>
  <si>
    <t>3.13</t>
  </si>
  <si>
    <t>3.14</t>
  </si>
  <si>
    <t>3.15</t>
  </si>
  <si>
    <t>3.16</t>
  </si>
  <si>
    <t>4.1</t>
  </si>
  <si>
    <t>4.2</t>
  </si>
  <si>
    <t>4.3</t>
  </si>
  <si>
    <t>4.4</t>
  </si>
  <si>
    <t>Інформація для Учасника: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</si>
  <si>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</si>
  <si>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</si>
  <si>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</si>
  <si>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</si>
  <si>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</si>
  <si>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</si>
  <si>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</si>
  <si>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П.І.Б. керівника</t>
  </si>
  <si>
    <t>Дата</t>
  </si>
  <si>
    <t>Підпис, печатка (у разі наявності)</t>
  </si>
  <si>
    <t>Поетапний топогеодезичний контроль за виконанням робіт відповідного до чинного Законодавства з розробкою виконавчої зйомки (паперовий 2 екз. та цифровий варіант PDF+DWG(DXF) - USB FLASH), вартість за послугу на весь період робіт</t>
  </si>
  <si>
    <r>
      <t>Строк виконання:  ___________________</t>
    </r>
    <r>
      <rPr>
        <i/>
        <sz val="12"/>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</si>
  <si>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t xml:space="preserve">Умови оплати: </t>
    </r>
    <r>
      <rPr>
        <sz val="14"/>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</si>
  <si>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t xml:space="preserve">Опис та технічні вимоги наведені у даному додатку 
Товари, що поставляються повинні відповідати вимогам, що до них пред'являються. Допускаються більш технічні та функціональні можливості, але не менші.
</t>
  </si>
  <si>
    <r>
      <t xml:space="preserve">Гарантія на комплекс робіт: </t>
    </r>
    <r>
      <rPr>
        <b/>
        <u/>
        <sz val="16"/>
        <rFont val="Times New Roman"/>
        <family val="1"/>
        <charset val="204"/>
      </rPr>
      <t>3 роки</t>
    </r>
  </si>
  <si>
    <t>Ми погоджуємося з умовами договору будівельного підряду  Замовника, який відображено у  Додатку 4 до Запиту.</t>
  </si>
  <si>
    <r>
      <t xml:space="preserve">Місце виконання робіт: </t>
    </r>
    <r>
      <rPr>
        <u/>
        <sz val="14"/>
        <color theme="1"/>
        <rFont val="Times New Roman"/>
        <family val="1"/>
        <charset val="204"/>
      </rPr>
      <t>нежитлове приміщення, м. Ходорів</t>
    </r>
    <r>
      <rPr>
        <b/>
        <sz val="14"/>
        <color theme="1"/>
        <rFont val="Times New Roman"/>
        <family val="1"/>
        <charset val="204"/>
      </rPr>
      <t xml:space="preserve"> </t>
    </r>
    <r>
      <rPr>
        <sz val="14"/>
        <color theme="1"/>
        <rFont val="Times New Roman"/>
        <family val="1"/>
        <charset val="204"/>
      </rPr>
      <t>(детальна адреса буде вказана при укладанні договору)</t>
    </r>
  </si>
  <si>
    <t>_________________________________(Назва Учасника), надає свою цінову пропозицію в рамках тендеру  на закупівлю робіт з  благоустрою на території об’єкта ТЧХУ в м. Ходорів з метою підтримки їх технічного стану та функціональності.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</si>
</sst>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419]General"/>
    <numFmt numFmtId="165" formatCode="0.0"/>
  </numFmts>
  <fonts count="39">
    <font>
      <sz val="11"/>
      <color theme="1"/>
      <name val="Calibri"/>
      <family val="2"/>
      <scheme val="minor"/>
    </font>
    <font>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b/>
      <sz val="14"/>
      <color theme="1"/>
      <name val="Times New Roman"/>
      <family val="1"/>
      <charset val="204"/>
    </font>
    <font>
      <u/>
      <sz val="14"/>
      <color theme="1"/>
      <name val="Times New Roman"/>
      <family val="1"/>
      <charset val="204"/>
    </font>
    <font>
      <i/>
      <sz val="11"/>
      <name val="Times New Roman"/>
      <family val="1"/>
      <charset val="204"/>
    </font>
    <font>
      <b/>
      <i/>
      <sz val="11"/>
      <color theme="1"/>
      <name val="Times New Roman"/>
      <family val="1"/>
      <charset val="204"/>
    </font>
    <font>
      <b/>
      <sz val="11"/>
      <color theme="1"/>
      <name val="Times New Roman"/>
      <family val="1"/>
      <charset val="204"/>
    </font>
    <font>
      <i/>
      <sz val="16"/>
      <name val="Times New Roman"/>
      <family val="1"/>
      <charset val="204"/>
    </font>
    <font>
      <i/>
      <sz val="16"/>
      <color indexed="8"/>
      <name val="Calibri"/>
      <family val="2"/>
      <charset val="204"/>
      <scheme val="minor"/>
    </font>
    <font>
      <i/>
      <sz val="16"/>
      <color theme="1"/>
      <name val="Calibri"/>
      <family val="2"/>
      <charset val="204"/>
      <scheme val="minor"/>
    </font>
    <font>
      <i/>
      <sz val="16"/>
      <color rgb="FF000000"/>
      <name val="Calibri"/>
      <family val="2"/>
      <charset val="204"/>
      <scheme val="minor"/>
    </font>
    <font>
      <i/>
      <u/>
      <sz val="16"/>
      <color rgb="FF000000"/>
      <name val="Calibri"/>
      <family val="2"/>
      <charset val="204"/>
      <scheme val="minor"/>
    </font>
    <font>
      <i/>
      <sz val="16"/>
      <name val="Calibri"/>
      <family val="2"/>
      <charset val="204"/>
      <scheme val="minor"/>
    </font>
    <font>
      <i/>
      <u/>
      <sz val="12"/>
      <color rgb="FF000000"/>
      <name val="Calibri"/>
      <family val="2"/>
      <charset val="204"/>
      <scheme val="minor"/>
    </font>
    <font>
      <sz val="10"/>
      <color rgb="FF000000"/>
      <name val="Times New Roman"/>
      <family val="1"/>
      <charset val="204"/>
    </font>
    <font>
      <b/>
      <sz val="14"/>
      <color rgb="FF000000"/>
      <name val="Times New Roman"/>
      <family val="1"/>
      <charset val="204"/>
    </font>
    <font>
      <sz val="12"/>
      <color rgb="FF000000"/>
      <name val="ISOCPEUR"/>
      <family val="2"/>
      <charset val="204"/>
    </font>
    <font>
      <sz val="11"/>
      <color rgb="FF000000"/>
      <name val="Calibri"/>
      <family val="2"/>
    </font>
    <font>
      <sz val="10"/>
      <name val="Times New Roman"/>
      <family val="1"/>
      <charset val="204"/>
    </font>
    <font>
      <sz val="16"/>
      <color rgb="FF000000"/>
      <name val="Times New Roman"/>
      <family val="1"/>
      <charset val="204"/>
    </font>
    <font>
      <sz val="14"/>
      <color theme="1"/>
      <name val="Times New Roman"/>
      <family val="1"/>
      <charset val="204"/>
    </font>
    <font>
      <i/>
      <sz val="16"/>
      <color theme="1"/>
      <name val="Times New Roman"/>
      <family val="1"/>
      <charset val="204"/>
    </font>
    <font>
      <i/>
      <sz val="12"/>
      <color theme="1"/>
      <name val="Times New Roman"/>
      <family val="1"/>
      <charset val="204"/>
    </font>
    <font>
      <b/>
      <sz val="16"/>
      <name val="Times New Roman"/>
      <family val="1"/>
      <charset val="204"/>
    </font>
    <font>
      <b/>
      <u/>
      <sz val="16"/>
      <name val="Times New Roman"/>
      <family val="1"/>
      <charset val="204"/>
    </font>
    <font>
      <b/>
      <sz val="14"/>
      <name val="Times New Roman"/>
      <family val="1"/>
      <charset val="204"/>
    </font>
    <font>
      <b/>
      <sz val="11"/>
      <name val="Times New Roman"/>
      <family val="1"/>
      <charset val="204"/>
    </font>
    <font>
      <sz val="18"/>
      <color theme="1"/>
      <name val="Times New Roman"/>
      <family val="1"/>
      <charset val="204"/>
    </font>
    <font>
      <b/>
      <i/>
      <sz val="16"/>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164" fontId="9" fillId="0" borderId="0" applyBorder="0" applyProtection="0"/>
    <xf numFmtId="0" fontId="10" fillId="0" borderId="0"/>
    <xf numFmtId="44" fontId="8" fillId="0" borderId="0" applyFont="0" applyFill="0" applyBorder="0" applyAlignment="0" applyProtection="0"/>
    <xf numFmtId="0" fontId="8" fillId="0" borderId="0"/>
  </cellStyleXfs>
  <cellXfs count="118">
    <xf numFmtId="0" fontId="0" fillId="0" borderId="0" xfId="0"/>
    <xf numFmtId="0" fontId="1" fillId="0" borderId="0" xfId="0" applyFont="1"/>
    <xf numFmtId="0" fontId="1" fillId="0" borderId="0" xfId="0" applyFont="1" applyAlignment="1">
      <alignment horizontal="center" vertical="center"/>
    </xf>
    <xf numFmtId="0" fontId="4" fillId="0" borderId="0" xfId="0" applyFont="1" applyAlignment="1">
      <alignment horizontal="center"/>
    </xf>
    <xf numFmtId="4" fontId="4" fillId="0" borderId="0" xfId="0" applyNumberFormat="1" applyFont="1" applyAlignment="1">
      <alignment horizontal="right"/>
    </xf>
    <xf numFmtId="0" fontId="4" fillId="0" borderId="0" xfId="0" applyFont="1"/>
    <xf numFmtId="0" fontId="5" fillId="0" borderId="0" xfId="0" applyFont="1" applyAlignment="1">
      <alignment vertical="center"/>
    </xf>
    <xf numFmtId="0" fontId="6" fillId="0" borderId="0" xfId="0" applyFont="1" applyAlignment="1">
      <alignment vertical="center" wrapText="1"/>
    </xf>
    <xf numFmtId="0" fontId="11" fillId="0" borderId="0" xfId="0" applyFont="1" applyAlignment="1">
      <alignment vertical="center" wrapText="1"/>
    </xf>
    <xf numFmtId="0" fontId="3" fillId="0" borderId="0" xfId="0" applyFont="1"/>
    <xf numFmtId="0" fontId="1" fillId="0" borderId="0" xfId="0" applyFont="1" applyAlignment="1">
      <alignment vertical="center"/>
    </xf>
    <xf numFmtId="0" fontId="3" fillId="0" borderId="0" xfId="0" applyFont="1" applyAlignment="1">
      <alignment vertical="center"/>
    </xf>
    <xf numFmtId="0" fontId="2"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4" fontId="6" fillId="3" borderId="1" xfId="0" applyNumberFormat="1" applyFont="1" applyFill="1" applyBorder="1" applyAlignment="1">
      <alignment horizontal="center" vertical="center" wrapText="1"/>
    </xf>
    <xf numFmtId="0" fontId="1" fillId="0" borderId="0" xfId="0" applyFont="1" applyAlignment="1">
      <alignment horizontal="center"/>
    </xf>
    <xf numFmtId="4" fontId="1" fillId="0" borderId="0" xfId="0" applyNumberFormat="1" applyFont="1" applyAlignment="1">
      <alignment horizontal="center"/>
    </xf>
    <xf numFmtId="0" fontId="2" fillId="0" borderId="0" xfId="0" applyFont="1" applyAlignment="1">
      <alignment horizontal="center" vertical="center"/>
    </xf>
    <xf numFmtId="4" fontId="1" fillId="0" borderId="0" xfId="0" applyNumberFormat="1" applyFont="1" applyAlignment="1">
      <alignment horizontal="center" vertical="center"/>
    </xf>
    <xf numFmtId="0" fontId="3" fillId="0" borderId="0" xfId="0" applyFont="1" applyAlignment="1">
      <alignment horizontal="center" vertical="center"/>
    </xf>
    <xf numFmtId="4" fontId="3" fillId="0" borderId="0" xfId="0" applyNumberFormat="1" applyFont="1" applyAlignment="1">
      <alignment horizontal="center" vertical="center"/>
    </xf>
    <xf numFmtId="0" fontId="3" fillId="0" borderId="0" xfId="0" applyFont="1" applyAlignment="1">
      <alignment horizontal="center"/>
    </xf>
    <xf numFmtId="4" fontId="3" fillId="0" borderId="0" xfId="0" applyNumberFormat="1" applyFont="1" applyAlignment="1">
      <alignment horizontal="center"/>
    </xf>
    <xf numFmtId="4" fontId="4" fillId="0" borderId="0" xfId="0" applyNumberFormat="1" applyFont="1" applyAlignment="1">
      <alignment horizontal="center"/>
    </xf>
    <xf numFmtId="0" fontId="3"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applyAlignment="1">
      <alignment horizontal="center" vertical="center" wrapText="1"/>
    </xf>
    <xf numFmtId="4" fontId="5" fillId="0" borderId="0" xfId="0" applyNumberFormat="1" applyFont="1" applyAlignment="1">
      <alignment horizontal="center" vertical="top"/>
    </xf>
    <xf numFmtId="165" fontId="1" fillId="0" borderId="0" xfId="0" applyNumberFormat="1" applyFont="1" applyAlignment="1">
      <alignment horizontal="center"/>
    </xf>
    <xf numFmtId="165" fontId="2" fillId="0" borderId="0" xfId="0" applyNumberFormat="1" applyFont="1" applyAlignment="1">
      <alignment horizontal="center" vertical="center"/>
    </xf>
    <xf numFmtId="165" fontId="1" fillId="0" borderId="0" xfId="0" applyNumberFormat="1" applyFont="1" applyAlignment="1">
      <alignment horizontal="center" vertical="center"/>
    </xf>
    <xf numFmtId="165" fontId="3" fillId="0" borderId="0" xfId="0" applyNumberFormat="1" applyFont="1" applyAlignment="1">
      <alignment horizontal="center" vertical="center"/>
    </xf>
    <xf numFmtId="165" fontId="3" fillId="0" borderId="0" xfId="0" applyNumberFormat="1" applyFont="1" applyAlignment="1">
      <alignment horizontal="center"/>
    </xf>
    <xf numFmtId="165" fontId="4" fillId="0" borderId="0" xfId="0" applyNumberFormat="1" applyFont="1" applyAlignment="1">
      <alignment horizontal="center"/>
    </xf>
    <xf numFmtId="0" fontId="18" fillId="3" borderId="1" xfId="0" applyFont="1" applyFill="1" applyBorder="1" applyAlignment="1">
      <alignment vertical="top" wrapText="1"/>
    </xf>
    <xf numFmtId="0" fontId="19" fillId="3" borderId="1" xfId="0" applyFont="1" applyFill="1" applyBorder="1" applyAlignment="1">
      <alignment horizontal="center" vertical="top" wrapText="1"/>
    </xf>
    <xf numFmtId="2" fontId="19" fillId="3" borderId="1" xfId="0" applyNumberFormat="1" applyFont="1" applyFill="1" applyBorder="1" applyAlignment="1">
      <alignment horizontal="center" vertical="top"/>
    </xf>
    <xf numFmtId="44" fontId="18" fillId="3" borderId="1" xfId="6" applyFont="1" applyFill="1" applyBorder="1" applyAlignment="1">
      <alignment horizontal="center" vertical="top" wrapText="1"/>
    </xf>
    <xf numFmtId="44" fontId="20" fillId="3" borderId="1" xfId="6" applyFont="1" applyFill="1" applyBorder="1" applyAlignment="1">
      <alignment horizontal="center" vertical="top"/>
    </xf>
    <xf numFmtId="165" fontId="19" fillId="3" borderId="1" xfId="0" applyNumberFormat="1" applyFont="1" applyFill="1" applyBorder="1" applyAlignment="1">
      <alignment horizontal="center" vertical="top"/>
    </xf>
    <xf numFmtId="0" fontId="20" fillId="3" borderId="1" xfId="0" applyFont="1" applyFill="1" applyBorder="1" applyAlignment="1">
      <alignment vertical="top"/>
    </xf>
    <xf numFmtId="44" fontId="20" fillId="0" borderId="1" xfId="6" applyFont="1" applyBorder="1" applyAlignment="1">
      <alignment horizontal="center" vertical="top"/>
    </xf>
    <xf numFmtId="0" fontId="20" fillId="0" borderId="1" xfId="0" applyFont="1" applyBorder="1" applyAlignment="1">
      <alignment horizontal="center" vertical="top"/>
    </xf>
    <xf numFmtId="0" fontId="18" fillId="0" borderId="1" xfId="0" applyFont="1" applyBorder="1" applyAlignment="1">
      <alignment vertical="top" wrapText="1"/>
    </xf>
    <xf numFmtId="0" fontId="19" fillId="0" borderId="1" xfId="0" applyFont="1" applyBorder="1" applyAlignment="1">
      <alignment horizontal="center" vertical="top" wrapText="1"/>
    </xf>
    <xf numFmtId="2" fontId="19" fillId="0" borderId="1" xfId="0" applyNumberFormat="1" applyFont="1" applyBorder="1" applyAlignment="1">
      <alignment horizontal="center" vertical="top"/>
    </xf>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44" fontId="18" fillId="0" borderId="1" xfId="6" applyFont="1" applyBorder="1" applyAlignment="1">
      <alignment horizontal="center" vertical="center" wrapText="1"/>
    </xf>
    <xf numFmtId="2" fontId="19" fillId="3" borderId="1" xfId="0" applyNumberFormat="1" applyFont="1" applyFill="1" applyBorder="1" applyAlignment="1">
      <alignment horizontal="center" vertical="top" wrapText="1"/>
    </xf>
    <xf numFmtId="0" fontId="20" fillId="3" borderId="1" xfId="0" applyFont="1" applyFill="1" applyBorder="1" applyAlignment="1">
      <alignment horizontal="center" vertical="top" wrapText="1"/>
    </xf>
    <xf numFmtId="44" fontId="22" fillId="3" borderId="1" xfId="6" applyFont="1" applyFill="1" applyBorder="1" applyAlignment="1">
      <alignment horizontal="center" wrapText="1"/>
    </xf>
    <xf numFmtId="4" fontId="22" fillId="3" borderId="1" xfId="0" applyNumberFormat="1" applyFont="1" applyFill="1" applyBorder="1" applyAlignment="1">
      <alignment wrapText="1"/>
    </xf>
    <xf numFmtId="4" fontId="22" fillId="3" borderId="1" xfId="0" applyNumberFormat="1" applyFont="1" applyFill="1" applyBorder="1" applyAlignment="1">
      <alignment horizontal="center" wrapText="1"/>
    </xf>
    <xf numFmtId="165" fontId="22" fillId="3" borderId="1" xfId="0" applyNumberFormat="1" applyFont="1" applyFill="1" applyBorder="1" applyAlignment="1">
      <alignment horizontal="center" wrapText="1"/>
    </xf>
    <xf numFmtId="0" fontId="19" fillId="3" borderId="1" xfId="0" applyFont="1" applyFill="1" applyBorder="1" applyAlignment="1">
      <alignment horizontal="center" vertical="top"/>
    </xf>
    <xf numFmtId="0" fontId="20" fillId="0" borderId="1" xfId="0" applyFont="1" applyBorder="1" applyAlignment="1">
      <alignment horizontal="center" vertical="top" wrapText="1"/>
    </xf>
    <xf numFmtId="2" fontId="22" fillId="3" borderId="1" xfId="0" applyNumberFormat="1" applyFont="1" applyFill="1" applyBorder="1" applyAlignment="1">
      <alignment horizontal="center" wrapText="1"/>
    </xf>
    <xf numFmtId="0" fontId="20" fillId="3" borderId="1" xfId="0" applyFont="1" applyFill="1" applyBorder="1" applyAlignment="1">
      <alignment horizontal="center" vertical="top"/>
    </xf>
    <xf numFmtId="49" fontId="18" fillId="3" borderId="1" xfId="0" applyNumberFormat="1" applyFont="1" applyFill="1" applyBorder="1" applyAlignment="1">
      <alignment horizontal="center" vertical="top" wrapText="1"/>
    </xf>
    <xf numFmtId="49" fontId="20" fillId="3" borderId="1" xfId="0" applyNumberFormat="1" applyFont="1" applyFill="1" applyBorder="1" applyAlignment="1">
      <alignment horizontal="center" vertical="top" wrapText="1"/>
    </xf>
    <xf numFmtId="0" fontId="25" fillId="0" borderId="0" xfId="7" applyFont="1" applyAlignment="1">
      <alignment wrapText="1"/>
    </xf>
    <xf numFmtId="0" fontId="25" fillId="0" borderId="0" xfId="7" applyFont="1"/>
    <xf numFmtId="0" fontId="15" fillId="0" borderId="0" xfId="7" applyFont="1" applyAlignment="1">
      <alignment vertical="center"/>
    </xf>
    <xf numFmtId="0" fontId="26" fillId="0" borderId="0" xfId="7" applyFont="1"/>
    <xf numFmtId="0" fontId="27" fillId="0" borderId="0" xfId="7" applyFont="1"/>
    <xf numFmtId="0" fontId="29" fillId="0" borderId="0" xfId="7" applyFont="1"/>
    <xf numFmtId="0" fontId="11" fillId="0" borderId="0" xfId="7" applyFont="1" applyAlignment="1">
      <alignment wrapText="1"/>
    </xf>
    <xf numFmtId="4" fontId="1" fillId="0" borderId="0" xfId="0" applyNumberFormat="1" applyFont="1" applyAlignment="1">
      <alignment horizontal="left"/>
    </xf>
    <xf numFmtId="4" fontId="4" fillId="0" borderId="0" xfId="0" applyNumberFormat="1" applyFont="1" applyAlignment="1">
      <alignment horizontal="left"/>
    </xf>
    <xf numFmtId="0" fontId="4" fillId="0" borderId="0" xfId="0" applyFont="1" applyAlignment="1">
      <alignment horizontal="left"/>
    </xf>
    <xf numFmtId="165" fontId="4" fillId="0" borderId="0" xfId="0" applyNumberFormat="1" applyFont="1" applyAlignment="1">
      <alignment horizontal="left"/>
    </xf>
    <xf numFmtId="0" fontId="5" fillId="0" borderId="0" xfId="0" applyFont="1" applyAlignment="1">
      <alignment horizontal="left" vertical="center"/>
    </xf>
    <xf numFmtId="0" fontId="33" fillId="0" borderId="0" xfId="0" applyFont="1"/>
    <xf numFmtId="0" fontId="35" fillId="0" borderId="0" xfId="0" applyFont="1" applyAlignment="1">
      <alignment horizontal="left" vertical="center" wrapText="1"/>
    </xf>
    <xf numFmtId="0" fontId="36" fillId="0" borderId="0" xfId="0" applyFont="1" applyAlignment="1">
      <alignment horizontal="center"/>
    </xf>
    <xf numFmtId="165" fontId="36" fillId="0" borderId="0" xfId="0" applyNumberFormat="1" applyFont="1" applyAlignment="1">
      <alignment horizontal="center"/>
    </xf>
    <xf numFmtId="4" fontId="36" fillId="0" borderId="0" xfId="0" applyNumberFormat="1" applyFont="1" applyAlignment="1">
      <alignment horizontal="center"/>
    </xf>
    <xf numFmtId="0" fontId="36" fillId="0" borderId="0" xfId="0" applyFont="1"/>
    <xf numFmtId="0" fontId="1" fillId="0" borderId="0" xfId="0" applyFont="1" applyAlignment="1">
      <alignment horizontal="right"/>
    </xf>
    <xf numFmtId="0" fontId="17" fillId="0" borderId="4" xfId="0" applyFont="1" applyBorder="1" applyAlignment="1">
      <alignment horizontal="left" vertical="top" wrapText="1"/>
    </xf>
    <xf numFmtId="0" fontId="17" fillId="0" borderId="0" xfId="0" applyFont="1" applyAlignment="1">
      <alignment horizontal="left" vertical="top" wrapText="1"/>
    </xf>
    <xf numFmtId="0" fontId="24" fillId="0" borderId="0" xfId="7" applyFont="1" applyAlignment="1">
      <alignment horizontal="left" wrapText="1"/>
    </xf>
    <xf numFmtId="0" fontId="6" fillId="3" borderId="1" xfId="0" applyFont="1" applyFill="1" applyBorder="1" applyAlignment="1">
      <alignment horizontal="center" vertical="center" wrapText="1"/>
    </xf>
    <xf numFmtId="0" fontId="14" fillId="0" borderId="3" xfId="0" applyFont="1" applyBorder="1" applyAlignment="1">
      <alignment horizontal="left" vertical="top" wrapText="1"/>
    </xf>
    <xf numFmtId="4" fontId="20" fillId="3" borderId="1" xfId="0" applyNumberFormat="1" applyFont="1" applyFill="1" applyBorder="1" applyAlignment="1">
      <alignment horizontal="center" vertical="top"/>
    </xf>
    <xf numFmtId="165" fontId="6" fillId="3" borderId="1"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21" fillId="4" borderId="5" xfId="0" applyFont="1" applyFill="1" applyBorder="1" applyAlignment="1">
      <alignment horizontal="center" wrapText="1"/>
    </xf>
    <xf numFmtId="0" fontId="21" fillId="4" borderId="6" xfId="0" applyFont="1" applyFill="1" applyBorder="1" applyAlignment="1">
      <alignment horizontal="center" wrapText="1"/>
    </xf>
    <xf numFmtId="0" fontId="21" fillId="4" borderId="7" xfId="0" applyFont="1" applyFill="1" applyBorder="1" applyAlignment="1">
      <alignment horizont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0" fillId="3" borderId="5" xfId="0" applyFont="1" applyFill="1" applyBorder="1" applyAlignment="1">
      <alignment horizontal="right" vertical="top"/>
    </xf>
    <xf numFmtId="0" fontId="20" fillId="3" borderId="6" xfId="0" applyFont="1" applyFill="1" applyBorder="1" applyAlignment="1">
      <alignment horizontal="right" vertical="top"/>
    </xf>
    <xf numFmtId="0" fontId="20" fillId="3" borderId="7" xfId="0" applyFont="1" applyFill="1" applyBorder="1" applyAlignment="1">
      <alignment horizontal="right" vertical="top"/>
    </xf>
    <xf numFmtId="0" fontId="21" fillId="4" borderId="5" xfId="0" applyFont="1" applyFill="1" applyBorder="1" applyAlignment="1">
      <alignment horizontal="center" vertical="top" wrapText="1"/>
    </xf>
    <xf numFmtId="0" fontId="21" fillId="4" borderId="6" xfId="0" applyFont="1" applyFill="1" applyBorder="1" applyAlignment="1">
      <alignment horizontal="center" vertical="top" wrapText="1"/>
    </xf>
    <xf numFmtId="0" fontId="21" fillId="4" borderId="7" xfId="0" applyFont="1" applyFill="1" applyBorder="1" applyAlignment="1">
      <alignment horizontal="center" vertical="top" wrapText="1"/>
    </xf>
    <xf numFmtId="0" fontId="28" fillId="0" borderId="0" xfId="7" applyFont="1" applyAlignment="1">
      <alignment horizontal="left" wrapText="1"/>
    </xf>
    <xf numFmtId="0" fontId="23" fillId="4" borderId="1" xfId="0" applyFont="1" applyFill="1" applyBorder="1" applyAlignment="1">
      <alignment horizontal="center" vertical="top" wrapText="1"/>
    </xf>
    <xf numFmtId="0" fontId="1" fillId="2" borderId="0" xfId="0" applyFont="1" applyFill="1" applyAlignment="1">
      <alignment horizontal="center"/>
    </xf>
    <xf numFmtId="0" fontId="2" fillId="0" borderId="0" xfId="0" applyFont="1" applyAlignment="1">
      <alignment horizontal="left" vertical="center" wrapText="1"/>
    </xf>
    <xf numFmtId="0" fontId="31" fillId="0" borderId="0" xfId="0" applyFont="1" applyAlignment="1">
      <alignment horizontal="left" vertical="center" wrapText="1"/>
    </xf>
    <xf numFmtId="0" fontId="20" fillId="3" borderId="5" xfId="0" applyFont="1" applyFill="1" applyBorder="1" applyAlignment="1">
      <alignment horizontal="center" vertical="top"/>
    </xf>
    <xf numFmtId="0" fontId="20" fillId="3" borderId="6" xfId="0" applyFont="1" applyFill="1" applyBorder="1" applyAlignment="1">
      <alignment horizontal="center" vertical="top"/>
    </xf>
    <xf numFmtId="0" fontId="20" fillId="3" borderId="7" xfId="0" applyFont="1" applyFill="1" applyBorder="1" applyAlignment="1">
      <alignment horizontal="center" vertical="top"/>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0" fillId="3" borderId="1" xfId="0" applyFont="1" applyFill="1" applyBorder="1" applyAlignment="1">
      <alignment horizontal="right" vertical="top"/>
    </xf>
    <xf numFmtId="0" fontId="12" fillId="0" borderId="2" xfId="0" applyFont="1" applyBorder="1" applyAlignment="1">
      <alignment horizontal="left" vertical="center" wrapText="1"/>
    </xf>
    <xf numFmtId="0" fontId="12" fillId="0" borderId="0" xfId="0" applyFont="1" applyAlignment="1">
      <alignment horizontal="left" vertical="center" wrapText="1"/>
    </xf>
    <xf numFmtId="0" fontId="37" fillId="0" borderId="0" xfId="0" applyFont="1" applyAlignment="1">
      <alignment horizontal="center"/>
    </xf>
    <xf numFmtId="0" fontId="38" fillId="0" borderId="4" xfId="0" applyFont="1" applyBorder="1" applyAlignment="1">
      <alignment horizontal="left" vertical="center"/>
    </xf>
  </cellXfs>
  <cellStyles count="8">
    <cellStyle name="Відсотковий 2" xfId="2" xr:uid="{6190268B-221D-4B90-85E6-28E44126902D}"/>
    <cellStyle name="Грошовий" xfId="6" builtinId="4"/>
    <cellStyle name="Звичайний" xfId="0" builtinId="0"/>
    <cellStyle name="Звичайний 2" xfId="7" xr:uid="{DBFF6A5E-BBBB-4F24-9031-AC0435392458}"/>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M140"/>
  <sheetViews>
    <sheetView tabSelected="1" topLeftCell="A121" zoomScale="70" zoomScaleNormal="70" zoomScaleSheetLayoutView="65" workbookViewId="0">
      <selection activeCell="A13" sqref="A13:L13"/>
    </sheetView>
  </sheetViews>
  <sheetFormatPr defaultColWidth="9.109375" defaultRowHeight="21"/>
  <cols>
    <col min="1" max="1" width="9.44140625" style="2" customWidth="1"/>
    <col min="2" max="2" width="89.109375" style="1" customWidth="1"/>
    <col min="3" max="3" width="12.6640625" style="18" customWidth="1"/>
    <col min="4" max="6" width="12.6640625" style="19" customWidth="1"/>
    <col min="7" max="7" width="86.33203125" style="1" customWidth="1"/>
    <col min="8" max="8" width="15.44140625" style="18" customWidth="1"/>
    <col min="9" max="9" width="15.44140625" style="31" customWidth="1"/>
    <col min="10" max="10" width="12.6640625" style="19" customWidth="1"/>
    <col min="11" max="11" width="15" style="19" customWidth="1"/>
    <col min="12" max="12" width="34.33203125" style="1" customWidth="1"/>
    <col min="13" max="16384" width="9.109375" style="1"/>
  </cols>
  <sheetData>
    <row r="1" spans="1:12">
      <c r="A1" s="105" t="s">
        <v>1</v>
      </c>
      <c r="B1" s="105"/>
      <c r="C1" s="105"/>
      <c r="D1" s="105"/>
      <c r="E1" s="105"/>
      <c r="F1" s="105"/>
      <c r="G1" s="105"/>
      <c r="H1" s="105"/>
      <c r="I1" s="105"/>
      <c r="J1" s="105"/>
      <c r="K1" s="105"/>
      <c r="L1" s="105"/>
    </row>
    <row r="3" spans="1:12">
      <c r="J3" s="82" t="s">
        <v>114</v>
      </c>
      <c r="K3" s="82"/>
      <c r="L3" s="82"/>
    </row>
    <row r="4" spans="1:12" ht="21.6" customHeight="1">
      <c r="A4" s="116" t="s">
        <v>112</v>
      </c>
      <c r="B4" s="116"/>
      <c r="C4" s="116"/>
      <c r="D4" s="116"/>
      <c r="E4" s="116"/>
      <c r="F4" s="116"/>
      <c r="G4" s="116"/>
      <c r="H4" s="116"/>
      <c r="I4" s="116"/>
      <c r="J4" s="116"/>
      <c r="K4" s="116"/>
      <c r="L4" s="116"/>
    </row>
    <row r="6" spans="1:12" ht="38.4" customHeight="1">
      <c r="A6" s="107" t="s">
        <v>228</v>
      </c>
      <c r="B6" s="107"/>
      <c r="C6" s="107"/>
      <c r="D6" s="107"/>
      <c r="E6" s="107"/>
      <c r="F6" s="107"/>
      <c r="G6" s="107"/>
      <c r="H6" s="107"/>
      <c r="I6" s="107"/>
      <c r="J6" s="107"/>
      <c r="K6" s="107"/>
      <c r="L6" s="107"/>
    </row>
    <row r="7" spans="1:12" ht="31.2" customHeight="1">
      <c r="A7" s="111" t="s">
        <v>4</v>
      </c>
      <c r="B7" s="111"/>
      <c r="C7" s="111"/>
      <c r="D7" s="111"/>
      <c r="E7" s="111"/>
      <c r="F7" s="111"/>
      <c r="G7" s="94" t="s">
        <v>2</v>
      </c>
      <c r="H7" s="95"/>
      <c r="I7" s="95"/>
      <c r="J7" s="95"/>
      <c r="K7" s="95"/>
      <c r="L7" s="96"/>
    </row>
    <row r="8" spans="1:12" ht="31.2" customHeight="1">
      <c r="A8" s="111"/>
      <c r="B8" s="111"/>
      <c r="C8" s="111"/>
      <c r="D8" s="111"/>
      <c r="E8" s="111"/>
      <c r="F8" s="111"/>
      <c r="G8" s="94" t="s">
        <v>3</v>
      </c>
      <c r="H8" s="95"/>
      <c r="I8" s="95"/>
      <c r="J8" s="95"/>
      <c r="K8" s="95"/>
      <c r="L8" s="96"/>
    </row>
    <row r="9" spans="1:12" ht="31.2" customHeight="1">
      <c r="A9" s="111"/>
      <c r="B9" s="111"/>
      <c r="C9" s="111"/>
      <c r="D9" s="111"/>
      <c r="E9" s="111"/>
      <c r="F9" s="111"/>
      <c r="G9" s="94" t="s">
        <v>6</v>
      </c>
      <c r="H9" s="95"/>
      <c r="I9" s="95"/>
      <c r="J9" s="95"/>
      <c r="K9" s="95"/>
      <c r="L9" s="96"/>
    </row>
    <row r="10" spans="1:12" ht="31.2" customHeight="1">
      <c r="A10" s="112" t="s">
        <v>5</v>
      </c>
      <c r="B10" s="112"/>
      <c r="C10" s="112"/>
      <c r="D10" s="112"/>
      <c r="E10" s="112"/>
      <c r="F10" s="112"/>
      <c r="G10" s="94" t="s">
        <v>23</v>
      </c>
      <c r="H10" s="95"/>
      <c r="I10" s="95"/>
      <c r="J10" s="95"/>
      <c r="K10" s="95"/>
      <c r="L10" s="96"/>
    </row>
    <row r="11" spans="1:12" ht="409.6" customHeight="1">
      <c r="A11" s="83" t="s">
        <v>113</v>
      </c>
      <c r="B11" s="83"/>
      <c r="C11" s="83"/>
      <c r="D11" s="83"/>
      <c r="E11" s="83"/>
      <c r="F11" s="83"/>
      <c r="G11" s="83"/>
      <c r="H11" s="83"/>
      <c r="I11" s="83"/>
      <c r="J11" s="83"/>
      <c r="K11" s="83"/>
      <c r="L11" s="83"/>
    </row>
    <row r="12" spans="1:12" ht="205.2" customHeight="1">
      <c r="A12" s="84"/>
      <c r="B12" s="84"/>
      <c r="C12" s="84"/>
      <c r="D12" s="84"/>
      <c r="E12" s="84"/>
      <c r="F12" s="84"/>
      <c r="G12" s="84"/>
      <c r="H12" s="84"/>
      <c r="I12" s="84"/>
      <c r="J12" s="84"/>
      <c r="K12" s="84"/>
      <c r="L12" s="84"/>
    </row>
    <row r="13" spans="1:12" ht="33.6" customHeight="1">
      <c r="A13" s="87" t="s">
        <v>224</v>
      </c>
      <c r="B13" s="87"/>
      <c r="C13" s="87"/>
      <c r="D13" s="87"/>
      <c r="E13" s="87"/>
      <c r="F13" s="87"/>
      <c r="G13" s="87"/>
      <c r="H13" s="87"/>
      <c r="I13" s="87"/>
      <c r="J13" s="87"/>
      <c r="K13" s="87"/>
      <c r="L13" s="87"/>
    </row>
    <row r="14" spans="1:12" ht="21" customHeight="1">
      <c r="A14" s="86" t="s">
        <v>0</v>
      </c>
      <c r="B14" s="86" t="s">
        <v>12</v>
      </c>
      <c r="C14" s="86" t="s">
        <v>13</v>
      </c>
      <c r="D14" s="90" t="s">
        <v>14</v>
      </c>
      <c r="E14" s="90" t="s">
        <v>15</v>
      </c>
      <c r="F14" s="90"/>
      <c r="G14" s="86" t="s">
        <v>16</v>
      </c>
      <c r="H14" s="86" t="s">
        <v>13</v>
      </c>
      <c r="I14" s="89" t="s">
        <v>14</v>
      </c>
      <c r="J14" s="90" t="s">
        <v>15</v>
      </c>
      <c r="K14" s="90"/>
      <c r="L14" s="86" t="s">
        <v>17</v>
      </c>
    </row>
    <row r="15" spans="1:12">
      <c r="A15" s="86"/>
      <c r="B15" s="86"/>
      <c r="C15" s="86"/>
      <c r="D15" s="90"/>
      <c r="E15" s="17" t="s">
        <v>18</v>
      </c>
      <c r="F15" s="17" t="s">
        <v>19</v>
      </c>
      <c r="G15" s="86"/>
      <c r="H15" s="86"/>
      <c r="I15" s="89"/>
      <c r="J15" s="17" t="s">
        <v>18</v>
      </c>
      <c r="K15" s="17" t="s">
        <v>19</v>
      </c>
      <c r="L15" s="86"/>
    </row>
    <row r="16" spans="1:12">
      <c r="A16" s="104" t="s">
        <v>99</v>
      </c>
      <c r="B16" s="104"/>
      <c r="C16" s="104"/>
      <c r="D16" s="104"/>
      <c r="E16" s="104"/>
      <c r="F16" s="104"/>
      <c r="G16" s="104"/>
      <c r="H16" s="104"/>
      <c r="I16" s="104"/>
      <c r="J16" s="104"/>
      <c r="K16" s="104"/>
      <c r="L16" s="104"/>
    </row>
    <row r="17" spans="1:12">
      <c r="A17" s="62" t="s">
        <v>115</v>
      </c>
      <c r="B17" s="37" t="s">
        <v>46</v>
      </c>
      <c r="C17" s="38" t="s">
        <v>7</v>
      </c>
      <c r="D17" s="39">
        <v>500</v>
      </c>
      <c r="E17" s="40"/>
      <c r="F17" s="41">
        <f t="shared" ref="F17:F23" si="0">E17*D17</f>
        <v>0</v>
      </c>
      <c r="G17" s="37"/>
      <c r="H17" s="38"/>
      <c r="I17" s="42"/>
      <c r="J17" s="41"/>
      <c r="K17" s="41"/>
      <c r="L17" s="43"/>
    </row>
    <row r="18" spans="1:12">
      <c r="A18" s="62" t="s">
        <v>116</v>
      </c>
      <c r="B18" s="37" t="s">
        <v>103</v>
      </c>
      <c r="C18" s="38" t="s">
        <v>7</v>
      </c>
      <c r="D18" s="39">
        <v>400</v>
      </c>
      <c r="E18" s="40"/>
      <c r="F18" s="41">
        <f t="shared" si="0"/>
        <v>0</v>
      </c>
      <c r="G18" s="37"/>
      <c r="H18" s="38"/>
      <c r="I18" s="42"/>
      <c r="J18" s="41"/>
      <c r="K18" s="41"/>
      <c r="L18" s="43"/>
    </row>
    <row r="19" spans="1:12" ht="63">
      <c r="A19" s="62" t="s">
        <v>117</v>
      </c>
      <c r="B19" s="37" t="s">
        <v>31</v>
      </c>
      <c r="C19" s="38" t="s">
        <v>11</v>
      </c>
      <c r="D19" s="39">
        <f>(D17+D18)*0.7</f>
        <v>630</v>
      </c>
      <c r="E19" s="40"/>
      <c r="F19" s="41">
        <f t="shared" si="0"/>
        <v>0</v>
      </c>
      <c r="G19" s="37"/>
      <c r="H19" s="38"/>
      <c r="I19" s="39"/>
      <c r="J19" s="41"/>
      <c r="K19" s="41"/>
      <c r="L19" s="43"/>
    </row>
    <row r="20" spans="1:12" ht="63">
      <c r="A20" s="62" t="s">
        <v>118</v>
      </c>
      <c r="B20" s="37" t="s">
        <v>32</v>
      </c>
      <c r="C20" s="38" t="s">
        <v>11</v>
      </c>
      <c r="D20" s="39">
        <f>D19*0.1</f>
        <v>63</v>
      </c>
      <c r="E20" s="40"/>
      <c r="F20" s="41">
        <f t="shared" si="0"/>
        <v>0</v>
      </c>
      <c r="G20" s="37"/>
      <c r="H20" s="38"/>
      <c r="I20" s="39"/>
      <c r="J20" s="41"/>
      <c r="K20" s="41"/>
      <c r="L20" s="43"/>
    </row>
    <row r="21" spans="1:12">
      <c r="A21" s="62" t="s">
        <v>119</v>
      </c>
      <c r="B21" s="37" t="s">
        <v>33</v>
      </c>
      <c r="C21" s="38" t="s">
        <v>11</v>
      </c>
      <c r="D21" s="39">
        <v>5</v>
      </c>
      <c r="E21" s="40"/>
      <c r="F21" s="41">
        <f t="shared" si="0"/>
        <v>0</v>
      </c>
      <c r="G21" s="37"/>
      <c r="H21" s="38"/>
      <c r="I21" s="39"/>
      <c r="J21" s="41"/>
      <c r="K21" s="41"/>
      <c r="L21" s="43"/>
    </row>
    <row r="22" spans="1:12">
      <c r="A22" s="62" t="s">
        <v>120</v>
      </c>
      <c r="B22" s="37" t="s">
        <v>106</v>
      </c>
      <c r="C22" s="38" t="s">
        <v>9</v>
      </c>
      <c r="D22" s="39">
        <v>20</v>
      </c>
      <c r="E22" s="40"/>
      <c r="F22" s="41">
        <f t="shared" si="0"/>
        <v>0</v>
      </c>
      <c r="G22" s="37"/>
      <c r="H22" s="38"/>
      <c r="I22" s="39"/>
      <c r="J22" s="41"/>
      <c r="K22" s="41"/>
      <c r="L22" s="43"/>
    </row>
    <row r="23" spans="1:12">
      <c r="A23" s="62" t="s">
        <v>121</v>
      </c>
      <c r="B23" s="37" t="s">
        <v>107</v>
      </c>
      <c r="C23" s="38" t="s">
        <v>10</v>
      </c>
      <c r="D23" s="39">
        <v>25</v>
      </c>
      <c r="E23" s="40"/>
      <c r="F23" s="41">
        <f t="shared" si="0"/>
        <v>0</v>
      </c>
      <c r="G23" s="37"/>
      <c r="H23" s="38"/>
      <c r="I23" s="39"/>
      <c r="J23" s="41"/>
      <c r="K23" s="41"/>
      <c r="L23" s="43"/>
    </row>
    <row r="24" spans="1:12">
      <c r="A24" s="62" t="s">
        <v>122</v>
      </c>
      <c r="B24" s="37"/>
      <c r="C24" s="38"/>
      <c r="D24" s="39"/>
      <c r="E24" s="40"/>
      <c r="F24" s="41"/>
      <c r="G24" s="37" t="s">
        <v>108</v>
      </c>
      <c r="H24" s="38" t="s">
        <v>10</v>
      </c>
      <c r="I24" s="39">
        <v>25</v>
      </c>
      <c r="J24" s="41"/>
      <c r="K24" s="44">
        <f t="shared" ref="K24:K25" si="1">I24*J24</f>
        <v>0</v>
      </c>
      <c r="L24" s="43"/>
    </row>
    <row r="25" spans="1:12" ht="42">
      <c r="A25" s="62" t="s">
        <v>123</v>
      </c>
      <c r="B25" s="37"/>
      <c r="C25" s="38"/>
      <c r="D25" s="39"/>
      <c r="E25" s="40"/>
      <c r="F25" s="41"/>
      <c r="G25" s="37" t="s">
        <v>60</v>
      </c>
      <c r="H25" s="38" t="s">
        <v>11</v>
      </c>
      <c r="I25" s="39">
        <v>2</v>
      </c>
      <c r="J25" s="41"/>
      <c r="K25" s="44">
        <f t="shared" si="1"/>
        <v>0</v>
      </c>
      <c r="L25" s="43"/>
    </row>
    <row r="26" spans="1:12">
      <c r="A26" s="62" t="s">
        <v>124</v>
      </c>
      <c r="B26" s="37"/>
      <c r="C26" s="38"/>
      <c r="D26" s="39"/>
      <c r="E26" s="40"/>
      <c r="F26" s="41"/>
      <c r="G26" s="37" t="s">
        <v>28</v>
      </c>
      <c r="H26" s="38" t="s">
        <v>11</v>
      </c>
      <c r="I26" s="39">
        <f>D21</f>
        <v>5</v>
      </c>
      <c r="J26" s="41"/>
      <c r="K26" s="44">
        <f t="shared" ref="K26" si="2">I26*J26</f>
        <v>0</v>
      </c>
      <c r="L26" s="43"/>
    </row>
    <row r="27" spans="1:12" ht="42">
      <c r="A27" s="62" t="s">
        <v>125</v>
      </c>
      <c r="B27" s="37" t="s">
        <v>34</v>
      </c>
      <c r="C27" s="38" t="s">
        <v>9</v>
      </c>
      <c r="D27" s="39">
        <v>300</v>
      </c>
      <c r="E27" s="40"/>
      <c r="F27" s="41">
        <f t="shared" ref="F27" si="3">E27*D27</f>
        <v>0</v>
      </c>
      <c r="G27" s="37"/>
      <c r="H27" s="38"/>
      <c r="I27" s="39"/>
      <c r="J27" s="41"/>
      <c r="K27" s="41"/>
      <c r="L27" s="43"/>
    </row>
    <row r="28" spans="1:12">
      <c r="A28" s="62" t="s">
        <v>126</v>
      </c>
      <c r="B28" s="37"/>
      <c r="C28" s="38"/>
      <c r="D28" s="39"/>
      <c r="E28" s="40"/>
      <c r="F28" s="41"/>
      <c r="G28" s="37" t="s">
        <v>42</v>
      </c>
      <c r="H28" s="38" t="s">
        <v>9</v>
      </c>
      <c r="I28" s="39">
        <v>300</v>
      </c>
      <c r="J28" s="41"/>
      <c r="K28" s="44">
        <f t="shared" ref="K28:K29" si="4">I28*J28</f>
        <v>0</v>
      </c>
      <c r="L28" s="45"/>
    </row>
    <row r="29" spans="1:12">
      <c r="A29" s="62" t="s">
        <v>127</v>
      </c>
      <c r="B29" s="37" t="s">
        <v>35</v>
      </c>
      <c r="C29" s="38" t="s">
        <v>11</v>
      </c>
      <c r="D29" s="39">
        <v>1.2</v>
      </c>
      <c r="E29" s="40"/>
      <c r="F29" s="41">
        <f t="shared" ref="F29:F30" si="5">E29*D29</f>
        <v>0</v>
      </c>
      <c r="G29" s="37" t="s">
        <v>28</v>
      </c>
      <c r="H29" s="38" t="s">
        <v>11</v>
      </c>
      <c r="I29" s="39">
        <v>3</v>
      </c>
      <c r="J29" s="41"/>
      <c r="K29" s="44">
        <f t="shared" si="4"/>
        <v>0</v>
      </c>
      <c r="L29" s="43"/>
    </row>
    <row r="30" spans="1:12">
      <c r="A30" s="62" t="s">
        <v>128</v>
      </c>
      <c r="B30" s="37" t="s">
        <v>36</v>
      </c>
      <c r="C30" s="38" t="s">
        <v>10</v>
      </c>
      <c r="D30" s="39">
        <v>200</v>
      </c>
      <c r="E30" s="40"/>
      <c r="F30" s="41">
        <f t="shared" si="5"/>
        <v>0</v>
      </c>
      <c r="G30" s="37"/>
      <c r="H30" s="38"/>
      <c r="I30" s="39"/>
      <c r="J30" s="41"/>
      <c r="K30" s="41"/>
      <c r="L30" s="43"/>
    </row>
    <row r="31" spans="1:12">
      <c r="A31" s="62" t="s">
        <v>129</v>
      </c>
      <c r="B31" s="37"/>
      <c r="C31" s="38"/>
      <c r="D31" s="39"/>
      <c r="E31" s="40"/>
      <c r="F31" s="41"/>
      <c r="G31" s="37" t="s">
        <v>43</v>
      </c>
      <c r="H31" s="38" t="s">
        <v>10</v>
      </c>
      <c r="I31" s="39">
        <v>200</v>
      </c>
      <c r="J31" s="41"/>
      <c r="K31" s="44">
        <f t="shared" ref="K31" si="6">I31*J31</f>
        <v>0</v>
      </c>
      <c r="L31" s="43"/>
    </row>
    <row r="32" spans="1:12">
      <c r="A32" s="62" t="s">
        <v>130</v>
      </c>
      <c r="B32" s="37" t="s">
        <v>44</v>
      </c>
      <c r="C32" s="38" t="s">
        <v>9</v>
      </c>
      <c r="D32" s="39">
        <v>200</v>
      </c>
      <c r="E32" s="40"/>
      <c r="F32" s="41">
        <f t="shared" ref="F32" si="7">E32*D32</f>
        <v>0</v>
      </c>
      <c r="G32" s="37"/>
      <c r="H32" s="38"/>
      <c r="I32" s="39"/>
      <c r="J32" s="41"/>
      <c r="K32" s="41"/>
      <c r="L32" s="43"/>
    </row>
    <row r="33" spans="1:12">
      <c r="A33" s="62" t="s">
        <v>131</v>
      </c>
      <c r="B33" s="37"/>
      <c r="C33" s="38"/>
      <c r="D33" s="39"/>
      <c r="E33" s="40"/>
      <c r="F33" s="41"/>
      <c r="G33" s="46" t="s">
        <v>72</v>
      </c>
      <c r="H33" s="47" t="s">
        <v>9</v>
      </c>
      <c r="I33" s="48">
        <v>50</v>
      </c>
      <c r="J33" s="44"/>
      <c r="K33" s="44">
        <f t="shared" ref="K33:K37" si="8">I33*J33</f>
        <v>0</v>
      </c>
      <c r="L33" s="45" t="s">
        <v>26</v>
      </c>
    </row>
    <row r="34" spans="1:12">
      <c r="A34" s="62" t="s">
        <v>132</v>
      </c>
      <c r="B34" s="37"/>
      <c r="C34" s="38"/>
      <c r="D34" s="39"/>
      <c r="E34" s="40"/>
      <c r="F34" s="41"/>
      <c r="G34" s="46" t="s">
        <v>71</v>
      </c>
      <c r="H34" s="47" t="s">
        <v>9</v>
      </c>
      <c r="I34" s="48">
        <v>40</v>
      </c>
      <c r="J34" s="44"/>
      <c r="K34" s="44">
        <f t="shared" si="8"/>
        <v>0</v>
      </c>
      <c r="L34" s="45" t="s">
        <v>26</v>
      </c>
    </row>
    <row r="35" spans="1:12">
      <c r="A35" s="62" t="s">
        <v>133</v>
      </c>
      <c r="B35" s="37"/>
      <c r="C35" s="38"/>
      <c r="D35" s="39"/>
      <c r="E35" s="40"/>
      <c r="F35" s="41"/>
      <c r="G35" s="37" t="s">
        <v>30</v>
      </c>
      <c r="H35" s="38" t="s">
        <v>9</v>
      </c>
      <c r="I35" s="39">
        <v>50</v>
      </c>
      <c r="J35" s="41"/>
      <c r="K35" s="44">
        <f t="shared" si="8"/>
        <v>0</v>
      </c>
      <c r="L35" s="45" t="s">
        <v>26</v>
      </c>
    </row>
    <row r="36" spans="1:12" ht="42">
      <c r="A36" s="62" t="s">
        <v>134</v>
      </c>
      <c r="B36" s="37"/>
      <c r="C36" s="38"/>
      <c r="D36" s="39"/>
      <c r="E36" s="40"/>
      <c r="F36" s="41"/>
      <c r="G36" s="37" t="s">
        <v>79</v>
      </c>
      <c r="H36" s="38" t="s">
        <v>9</v>
      </c>
      <c r="I36" s="39">
        <v>70</v>
      </c>
      <c r="J36" s="41"/>
      <c r="K36" s="44">
        <f t="shared" si="8"/>
        <v>0</v>
      </c>
      <c r="L36" s="43"/>
    </row>
    <row r="37" spans="1:12">
      <c r="A37" s="62" t="s">
        <v>135</v>
      </c>
      <c r="B37" s="37"/>
      <c r="C37" s="38"/>
      <c r="D37" s="39"/>
      <c r="E37" s="40"/>
      <c r="F37" s="41"/>
      <c r="G37" s="37" t="s">
        <v>45</v>
      </c>
      <c r="H37" s="38" t="s">
        <v>9</v>
      </c>
      <c r="I37" s="39">
        <v>200</v>
      </c>
      <c r="J37" s="41"/>
      <c r="K37" s="44">
        <f t="shared" si="8"/>
        <v>0</v>
      </c>
      <c r="L37" s="43"/>
    </row>
    <row r="38" spans="1:12">
      <c r="A38" s="62" t="s">
        <v>136</v>
      </c>
      <c r="B38" s="37" t="s">
        <v>77</v>
      </c>
      <c r="C38" s="38" t="s">
        <v>73</v>
      </c>
      <c r="D38" s="39">
        <v>1</v>
      </c>
      <c r="E38" s="40"/>
      <c r="F38" s="41">
        <f t="shared" ref="F38" si="9">E38*D38</f>
        <v>0</v>
      </c>
      <c r="G38" s="37"/>
      <c r="H38" s="38"/>
      <c r="I38" s="39"/>
      <c r="J38" s="41"/>
      <c r="K38" s="41"/>
      <c r="L38" s="43"/>
    </row>
    <row r="39" spans="1:12" ht="42">
      <c r="A39" s="62" t="s">
        <v>137</v>
      </c>
      <c r="B39" s="37"/>
      <c r="C39" s="38"/>
      <c r="D39" s="39"/>
      <c r="E39" s="40"/>
      <c r="F39" s="41"/>
      <c r="G39" s="37" t="s">
        <v>74</v>
      </c>
      <c r="H39" s="38" t="s">
        <v>10</v>
      </c>
      <c r="I39" s="39">
        <v>4</v>
      </c>
      <c r="J39" s="41"/>
      <c r="K39" s="44">
        <f t="shared" ref="K39:K42" si="10">I39*J39</f>
        <v>0</v>
      </c>
      <c r="L39" s="43"/>
    </row>
    <row r="40" spans="1:12">
      <c r="A40" s="62" t="s">
        <v>138</v>
      </c>
      <c r="B40" s="37"/>
      <c r="C40" s="38"/>
      <c r="D40" s="39"/>
      <c r="E40" s="40"/>
      <c r="F40" s="41"/>
      <c r="G40" s="37" t="s">
        <v>75</v>
      </c>
      <c r="H40" s="38" t="s">
        <v>9</v>
      </c>
      <c r="I40" s="39">
        <v>2</v>
      </c>
      <c r="J40" s="41"/>
      <c r="K40" s="44">
        <f t="shared" si="10"/>
        <v>0</v>
      </c>
      <c r="L40" s="43"/>
    </row>
    <row r="41" spans="1:12">
      <c r="A41" s="62" t="s">
        <v>139</v>
      </c>
      <c r="B41" s="37"/>
      <c r="C41" s="38"/>
      <c r="D41" s="39"/>
      <c r="E41" s="40"/>
      <c r="F41" s="41"/>
      <c r="G41" s="37" t="s">
        <v>76</v>
      </c>
      <c r="H41" s="38" t="s">
        <v>9</v>
      </c>
      <c r="I41" s="39">
        <v>1</v>
      </c>
      <c r="J41" s="41"/>
      <c r="K41" s="44">
        <f t="shared" si="10"/>
        <v>0</v>
      </c>
      <c r="L41" s="43"/>
    </row>
    <row r="42" spans="1:12">
      <c r="A42" s="62" t="s">
        <v>140</v>
      </c>
      <c r="B42" s="37"/>
      <c r="C42" s="38"/>
      <c r="D42" s="39"/>
      <c r="E42" s="40"/>
      <c r="F42" s="41"/>
      <c r="G42" s="37" t="s">
        <v>78</v>
      </c>
      <c r="H42" s="38" t="s">
        <v>10</v>
      </c>
      <c r="I42" s="39">
        <v>1</v>
      </c>
      <c r="J42" s="41"/>
      <c r="K42" s="44">
        <f t="shared" si="10"/>
        <v>0</v>
      </c>
      <c r="L42" s="43"/>
    </row>
    <row r="43" spans="1:12">
      <c r="A43" s="62" t="s">
        <v>141</v>
      </c>
      <c r="B43" s="37" t="s">
        <v>37</v>
      </c>
      <c r="C43" s="38" t="s">
        <v>10</v>
      </c>
      <c r="D43" s="39">
        <v>2</v>
      </c>
      <c r="E43" s="40"/>
      <c r="F43" s="41">
        <f t="shared" ref="F43:F45" si="11">E43*D43</f>
        <v>0</v>
      </c>
      <c r="G43" s="37"/>
      <c r="H43" s="38"/>
      <c r="I43" s="39"/>
      <c r="J43" s="41"/>
      <c r="K43" s="41"/>
      <c r="L43" s="43"/>
    </row>
    <row r="44" spans="1:12">
      <c r="A44" s="62" t="s">
        <v>142</v>
      </c>
      <c r="B44" s="37" t="s">
        <v>38</v>
      </c>
      <c r="C44" s="38" t="s">
        <v>10</v>
      </c>
      <c r="D44" s="39">
        <v>2</v>
      </c>
      <c r="E44" s="40"/>
      <c r="F44" s="41">
        <f t="shared" si="11"/>
        <v>0</v>
      </c>
      <c r="G44" s="37"/>
      <c r="H44" s="38"/>
      <c r="I44" s="39"/>
      <c r="J44" s="41"/>
      <c r="K44" s="41"/>
      <c r="L44" s="43"/>
    </row>
    <row r="45" spans="1:12">
      <c r="A45" s="62" t="s">
        <v>143</v>
      </c>
      <c r="B45" s="37" t="s">
        <v>64</v>
      </c>
      <c r="C45" s="38" t="s">
        <v>10</v>
      </c>
      <c r="D45" s="39">
        <v>4</v>
      </c>
      <c r="E45" s="40"/>
      <c r="F45" s="41">
        <f t="shared" si="11"/>
        <v>0</v>
      </c>
      <c r="G45" s="37"/>
      <c r="H45" s="38"/>
      <c r="I45" s="39"/>
      <c r="J45" s="41"/>
      <c r="K45" s="41"/>
      <c r="L45" s="43"/>
    </row>
    <row r="46" spans="1:12">
      <c r="A46" s="62" t="s">
        <v>144</v>
      </c>
      <c r="B46" s="37"/>
      <c r="C46" s="38"/>
      <c r="D46" s="39"/>
      <c r="E46" s="40"/>
      <c r="F46" s="41"/>
      <c r="G46" s="37" t="s">
        <v>63</v>
      </c>
      <c r="H46" s="38" t="s">
        <v>10</v>
      </c>
      <c r="I46" s="39">
        <v>4</v>
      </c>
      <c r="J46" s="41"/>
      <c r="K46" s="44">
        <f t="shared" ref="K46" si="12">I46*J46</f>
        <v>0</v>
      </c>
      <c r="L46" s="43"/>
    </row>
    <row r="47" spans="1:12" ht="42">
      <c r="A47" s="62" t="s">
        <v>145</v>
      </c>
      <c r="B47" s="37" t="s">
        <v>39</v>
      </c>
      <c r="C47" s="38" t="s">
        <v>7</v>
      </c>
      <c r="D47" s="39">
        <v>20</v>
      </c>
      <c r="E47" s="40"/>
      <c r="F47" s="41">
        <f t="shared" ref="F47:F55" si="13">E47*D47</f>
        <v>0</v>
      </c>
      <c r="G47" s="37"/>
      <c r="H47" s="38"/>
      <c r="I47" s="39"/>
      <c r="J47" s="41"/>
      <c r="K47" s="41"/>
      <c r="L47" s="43"/>
    </row>
    <row r="48" spans="1:12" ht="42">
      <c r="A48" s="62" t="s">
        <v>146</v>
      </c>
      <c r="B48" s="37" t="s">
        <v>40</v>
      </c>
      <c r="C48" s="38" t="s">
        <v>11</v>
      </c>
      <c r="D48" s="39">
        <f>0.8*12*0.6</f>
        <v>5.7600000000000007</v>
      </c>
      <c r="E48" s="40"/>
      <c r="F48" s="41">
        <f t="shared" si="13"/>
        <v>0</v>
      </c>
      <c r="G48" s="37"/>
      <c r="H48" s="38"/>
      <c r="I48" s="39"/>
      <c r="J48" s="41"/>
      <c r="K48" s="41"/>
      <c r="L48" s="43"/>
    </row>
    <row r="49" spans="1:12" ht="42">
      <c r="A49" s="62" t="s">
        <v>147</v>
      </c>
      <c r="B49" s="37" t="s">
        <v>41</v>
      </c>
      <c r="C49" s="38" t="s">
        <v>7</v>
      </c>
      <c r="D49" s="39">
        <v>12</v>
      </c>
      <c r="E49" s="40"/>
      <c r="F49" s="41">
        <f t="shared" si="13"/>
        <v>0</v>
      </c>
      <c r="G49" s="37"/>
      <c r="H49" s="38"/>
      <c r="I49" s="39"/>
      <c r="J49" s="41"/>
      <c r="K49" s="41"/>
      <c r="L49" s="43"/>
    </row>
    <row r="50" spans="1:12" ht="63">
      <c r="A50" s="62" t="s">
        <v>148</v>
      </c>
      <c r="B50" s="46" t="s">
        <v>62</v>
      </c>
      <c r="C50" s="49" t="s">
        <v>7</v>
      </c>
      <c r="D50" s="50">
        <v>330</v>
      </c>
      <c r="E50" s="51"/>
      <c r="F50" s="41">
        <f t="shared" si="13"/>
        <v>0</v>
      </c>
      <c r="G50" s="37"/>
      <c r="H50" s="38"/>
      <c r="I50" s="39"/>
      <c r="J50" s="41"/>
      <c r="K50" s="41"/>
      <c r="L50" s="43"/>
    </row>
    <row r="51" spans="1:12" ht="42">
      <c r="A51" s="62" t="s">
        <v>149</v>
      </c>
      <c r="B51" s="46" t="s">
        <v>61</v>
      </c>
      <c r="C51" s="49" t="s">
        <v>7</v>
      </c>
      <c r="D51" s="50">
        <v>33</v>
      </c>
      <c r="E51" s="51"/>
      <c r="F51" s="41">
        <f t="shared" si="13"/>
        <v>0</v>
      </c>
      <c r="G51" s="37"/>
      <c r="H51" s="38"/>
      <c r="I51" s="39"/>
      <c r="J51" s="41"/>
      <c r="K51" s="41"/>
      <c r="L51" s="43"/>
    </row>
    <row r="52" spans="1:12" ht="42">
      <c r="A52" s="62" t="s">
        <v>150</v>
      </c>
      <c r="B52" s="46" t="s">
        <v>47</v>
      </c>
      <c r="C52" s="49" t="s">
        <v>11</v>
      </c>
      <c r="D52" s="50">
        <f>360*0.6</f>
        <v>216</v>
      </c>
      <c r="E52" s="51"/>
      <c r="F52" s="41">
        <f t="shared" si="13"/>
        <v>0</v>
      </c>
      <c r="G52" s="37"/>
      <c r="H52" s="38"/>
      <c r="I52" s="39"/>
      <c r="J52" s="41"/>
      <c r="K52" s="41"/>
      <c r="L52" s="43"/>
    </row>
    <row r="53" spans="1:12">
      <c r="A53" s="62" t="s">
        <v>151</v>
      </c>
      <c r="B53" s="46" t="s">
        <v>48</v>
      </c>
      <c r="C53" s="49" t="s">
        <v>11</v>
      </c>
      <c r="D53" s="50">
        <v>20</v>
      </c>
      <c r="E53" s="51"/>
      <c r="F53" s="41">
        <f t="shared" si="13"/>
        <v>0</v>
      </c>
      <c r="G53" s="37"/>
      <c r="H53" s="38"/>
      <c r="I53" s="39"/>
      <c r="J53" s="41"/>
      <c r="K53" s="41"/>
      <c r="L53" s="43"/>
    </row>
    <row r="54" spans="1:12" ht="42">
      <c r="A54" s="62" t="s">
        <v>152</v>
      </c>
      <c r="B54" s="46" t="s">
        <v>49</v>
      </c>
      <c r="C54" s="49" t="s">
        <v>11</v>
      </c>
      <c r="D54" s="50">
        <f>D53+D52</f>
        <v>236</v>
      </c>
      <c r="E54" s="51"/>
      <c r="F54" s="41">
        <f t="shared" si="13"/>
        <v>0</v>
      </c>
      <c r="G54" s="37"/>
      <c r="H54" s="38"/>
      <c r="I54" s="39"/>
      <c r="J54" s="41"/>
      <c r="K54" s="41"/>
      <c r="L54" s="43"/>
    </row>
    <row r="55" spans="1:12" ht="42">
      <c r="A55" s="62" t="s">
        <v>153</v>
      </c>
      <c r="B55" s="46" t="s">
        <v>89</v>
      </c>
      <c r="C55" s="49" t="s">
        <v>7</v>
      </c>
      <c r="D55" s="50">
        <f>D17+D18</f>
        <v>900</v>
      </c>
      <c r="E55" s="51"/>
      <c r="F55" s="41">
        <f t="shared" si="13"/>
        <v>0</v>
      </c>
      <c r="G55" s="37"/>
      <c r="H55" s="38"/>
      <c r="I55" s="39"/>
      <c r="J55" s="41"/>
      <c r="K55" s="41"/>
      <c r="L55" s="43"/>
    </row>
    <row r="56" spans="1:12">
      <c r="A56" s="62" t="s">
        <v>154</v>
      </c>
      <c r="B56" s="37"/>
      <c r="C56" s="38"/>
      <c r="D56" s="39"/>
      <c r="E56" s="40"/>
      <c r="F56" s="41"/>
      <c r="G56" s="37" t="s">
        <v>50</v>
      </c>
      <c r="H56" s="38" t="s">
        <v>7</v>
      </c>
      <c r="I56" s="39">
        <v>800</v>
      </c>
      <c r="J56" s="41"/>
      <c r="K56" s="44">
        <f t="shared" ref="K56" si="14">I56*J56</f>
        <v>0</v>
      </c>
      <c r="L56" s="43"/>
    </row>
    <row r="57" spans="1:12" ht="63">
      <c r="A57" s="62" t="s">
        <v>155</v>
      </c>
      <c r="B57" s="46" t="s">
        <v>52</v>
      </c>
      <c r="C57" s="38" t="s">
        <v>7</v>
      </c>
      <c r="D57" s="39">
        <f>D55</f>
        <v>900</v>
      </c>
      <c r="E57" s="40"/>
      <c r="F57" s="41">
        <f t="shared" ref="F57" si="15">E57*D57</f>
        <v>0</v>
      </c>
      <c r="G57" s="37"/>
      <c r="H57" s="38"/>
      <c r="I57" s="39"/>
      <c r="J57" s="41"/>
      <c r="K57" s="41"/>
      <c r="L57" s="43"/>
    </row>
    <row r="58" spans="1:12">
      <c r="A58" s="62" t="s">
        <v>156</v>
      </c>
      <c r="B58" s="46"/>
      <c r="C58" s="38"/>
      <c r="D58" s="39"/>
      <c r="E58" s="40"/>
      <c r="F58" s="41"/>
      <c r="G58" s="46" t="s">
        <v>53</v>
      </c>
      <c r="H58" s="38" t="s">
        <v>11</v>
      </c>
      <c r="I58" s="39">
        <f>D55*0.2</f>
        <v>180</v>
      </c>
      <c r="J58" s="41"/>
      <c r="K58" s="44">
        <f t="shared" ref="K58:K63" si="16">I58*J58</f>
        <v>0</v>
      </c>
      <c r="L58" s="43"/>
    </row>
    <row r="59" spans="1:12" ht="42">
      <c r="A59" s="62" t="s">
        <v>157</v>
      </c>
      <c r="B59" s="37"/>
      <c r="C59" s="38"/>
      <c r="D59" s="39"/>
      <c r="E59" s="40"/>
      <c r="F59" s="41"/>
      <c r="G59" s="46" t="s">
        <v>51</v>
      </c>
      <c r="H59" s="38" t="s">
        <v>11</v>
      </c>
      <c r="I59" s="39">
        <f>D55*0.3</f>
        <v>270</v>
      </c>
      <c r="J59" s="41"/>
      <c r="K59" s="44">
        <f t="shared" si="16"/>
        <v>0</v>
      </c>
      <c r="L59" s="43"/>
    </row>
    <row r="60" spans="1:12">
      <c r="A60" s="62" t="s">
        <v>158</v>
      </c>
      <c r="B60" s="37" t="s">
        <v>57</v>
      </c>
      <c r="C60" s="38" t="s">
        <v>8</v>
      </c>
      <c r="D60" s="39">
        <f>I60</f>
        <v>11721.6</v>
      </c>
      <c r="E60" s="40"/>
      <c r="F60" s="41">
        <f t="shared" ref="F60" si="17">E60*D60</f>
        <v>0</v>
      </c>
      <c r="G60" s="37" t="s">
        <v>54</v>
      </c>
      <c r="H60" s="38" t="s">
        <v>8</v>
      </c>
      <c r="I60" s="39">
        <f>D55*11.84*1.1</f>
        <v>11721.6</v>
      </c>
      <c r="J60" s="41"/>
      <c r="K60" s="44">
        <f t="shared" si="16"/>
        <v>0</v>
      </c>
      <c r="L60" s="43"/>
    </row>
    <row r="61" spans="1:12">
      <c r="A61" s="62" t="s">
        <v>159</v>
      </c>
      <c r="B61" s="37"/>
      <c r="C61" s="38"/>
      <c r="D61" s="39"/>
      <c r="E61" s="40"/>
      <c r="F61" s="41"/>
      <c r="G61" s="37" t="s">
        <v>55</v>
      </c>
      <c r="H61" s="38" t="s">
        <v>10</v>
      </c>
      <c r="I61" s="39">
        <f>D55*8</f>
        <v>7200</v>
      </c>
      <c r="J61" s="41"/>
      <c r="K61" s="44">
        <f t="shared" si="16"/>
        <v>0</v>
      </c>
      <c r="L61" s="43"/>
    </row>
    <row r="62" spans="1:12" ht="42">
      <c r="A62" s="62" t="s">
        <v>160</v>
      </c>
      <c r="B62" s="37"/>
      <c r="C62" s="38"/>
      <c r="D62" s="39"/>
      <c r="E62" s="40"/>
      <c r="F62" s="41"/>
      <c r="G62" s="37" t="s">
        <v>56</v>
      </c>
      <c r="H62" s="38" t="s">
        <v>8</v>
      </c>
      <c r="I62" s="52">
        <f>I60*0.003</f>
        <v>35.1648</v>
      </c>
      <c r="J62" s="41"/>
      <c r="K62" s="44">
        <f t="shared" si="16"/>
        <v>0</v>
      </c>
      <c r="L62" s="43"/>
    </row>
    <row r="63" spans="1:12" ht="42">
      <c r="A63" s="62" t="s">
        <v>161</v>
      </c>
      <c r="B63" s="37"/>
      <c r="C63" s="38"/>
      <c r="D63" s="39"/>
      <c r="E63" s="40"/>
      <c r="F63" s="41"/>
      <c r="G63" s="37" t="s">
        <v>58</v>
      </c>
      <c r="H63" s="38" t="s">
        <v>11</v>
      </c>
      <c r="I63" s="39">
        <v>2</v>
      </c>
      <c r="J63" s="41"/>
      <c r="K63" s="44">
        <f t="shared" si="16"/>
        <v>0</v>
      </c>
      <c r="L63" s="43"/>
    </row>
    <row r="64" spans="1:12" ht="42">
      <c r="A64" s="62" t="s">
        <v>162</v>
      </c>
      <c r="B64" s="46" t="s">
        <v>59</v>
      </c>
      <c r="C64" s="38" t="s">
        <v>11</v>
      </c>
      <c r="D64" s="39">
        <f>D55*0.1</f>
        <v>90</v>
      </c>
      <c r="E64" s="40"/>
      <c r="F64" s="41">
        <f t="shared" ref="F64" si="18">E64*D64</f>
        <v>0</v>
      </c>
      <c r="G64" s="37"/>
      <c r="H64" s="38"/>
      <c r="I64" s="39"/>
      <c r="J64" s="41"/>
      <c r="K64" s="41"/>
      <c r="L64" s="43"/>
    </row>
    <row r="65" spans="1:12" ht="42">
      <c r="A65" s="62" t="s">
        <v>163</v>
      </c>
      <c r="B65" s="37"/>
      <c r="C65" s="38"/>
      <c r="D65" s="39"/>
      <c r="E65" s="40"/>
      <c r="F65" s="41"/>
      <c r="G65" s="37" t="s">
        <v>60</v>
      </c>
      <c r="H65" s="38" t="s">
        <v>11</v>
      </c>
      <c r="I65" s="39">
        <f>D64</f>
        <v>90</v>
      </c>
      <c r="J65" s="41"/>
      <c r="K65" s="44">
        <f t="shared" ref="K65" si="19">I65*J65</f>
        <v>0</v>
      </c>
      <c r="L65" s="43"/>
    </row>
    <row r="66" spans="1:12" ht="42">
      <c r="A66" s="62" t="s">
        <v>164</v>
      </c>
      <c r="B66" s="46" t="s">
        <v>92</v>
      </c>
      <c r="C66" s="38" t="s">
        <v>11</v>
      </c>
      <c r="D66" s="39">
        <f>D55*0.4</f>
        <v>360</v>
      </c>
      <c r="E66" s="40"/>
      <c r="F66" s="41">
        <f t="shared" ref="F66" si="20">E66*D66</f>
        <v>0</v>
      </c>
      <c r="G66" s="37"/>
      <c r="H66" s="38"/>
      <c r="I66" s="39"/>
      <c r="J66" s="41"/>
      <c r="K66" s="41"/>
      <c r="L66" s="43"/>
    </row>
    <row r="67" spans="1:12" ht="42">
      <c r="A67" s="62" t="s">
        <v>165</v>
      </c>
      <c r="B67" s="37"/>
      <c r="C67" s="38"/>
      <c r="D67" s="39"/>
      <c r="E67" s="40"/>
      <c r="F67" s="41"/>
      <c r="G67" s="46" t="s">
        <v>104</v>
      </c>
      <c r="H67" s="38" t="s">
        <v>11</v>
      </c>
      <c r="I67" s="39">
        <f>D66</f>
        <v>360</v>
      </c>
      <c r="J67" s="41"/>
      <c r="K67" s="44">
        <f t="shared" ref="K67:K84" si="21">I67*J67</f>
        <v>0</v>
      </c>
      <c r="L67" s="43"/>
    </row>
    <row r="68" spans="1:12" ht="63">
      <c r="A68" s="62" t="s">
        <v>166</v>
      </c>
      <c r="B68" s="37" t="s">
        <v>65</v>
      </c>
      <c r="C68" s="38" t="s">
        <v>9</v>
      </c>
      <c r="D68" s="39">
        <v>30</v>
      </c>
      <c r="E68" s="40"/>
      <c r="F68" s="41">
        <f t="shared" ref="F68" si="22">E68*D68</f>
        <v>0</v>
      </c>
      <c r="G68" s="37" t="s">
        <v>66</v>
      </c>
      <c r="H68" s="38" t="s">
        <v>9</v>
      </c>
      <c r="I68" s="39">
        <v>30</v>
      </c>
      <c r="J68" s="41"/>
      <c r="K68" s="44">
        <f t="shared" si="21"/>
        <v>0</v>
      </c>
      <c r="L68" s="43"/>
    </row>
    <row r="69" spans="1:12" ht="42">
      <c r="A69" s="62" t="s">
        <v>167</v>
      </c>
      <c r="B69" s="37"/>
      <c r="C69" s="38"/>
      <c r="D69" s="39"/>
      <c r="E69" s="40"/>
      <c r="F69" s="41"/>
      <c r="G69" s="37" t="s">
        <v>60</v>
      </c>
      <c r="H69" s="38" t="s">
        <v>11</v>
      </c>
      <c r="I69" s="39">
        <v>2</v>
      </c>
      <c r="J69" s="41"/>
      <c r="K69" s="44">
        <f t="shared" si="21"/>
        <v>0</v>
      </c>
      <c r="L69" s="43"/>
    </row>
    <row r="70" spans="1:12" ht="42">
      <c r="A70" s="62" t="s">
        <v>168</v>
      </c>
      <c r="B70" s="37"/>
      <c r="C70" s="38"/>
      <c r="D70" s="39"/>
      <c r="E70" s="40"/>
      <c r="F70" s="41"/>
      <c r="G70" s="37" t="s">
        <v>67</v>
      </c>
      <c r="H70" s="38" t="s">
        <v>10</v>
      </c>
      <c r="I70" s="39">
        <v>2</v>
      </c>
      <c r="J70" s="41"/>
      <c r="K70" s="44">
        <f t="shared" si="21"/>
        <v>0</v>
      </c>
      <c r="L70" s="43"/>
    </row>
    <row r="71" spans="1:12">
      <c r="A71" s="62" t="s">
        <v>169</v>
      </c>
      <c r="B71" s="37"/>
      <c r="C71" s="38"/>
      <c r="D71" s="39"/>
      <c r="E71" s="40"/>
      <c r="F71" s="41"/>
      <c r="G71" s="37" t="s">
        <v>68</v>
      </c>
      <c r="H71" s="38" t="s">
        <v>10</v>
      </c>
      <c r="I71" s="39">
        <v>3</v>
      </c>
      <c r="J71" s="41"/>
      <c r="K71" s="44">
        <f t="shared" si="21"/>
        <v>0</v>
      </c>
      <c r="L71" s="43"/>
    </row>
    <row r="72" spans="1:12">
      <c r="A72" s="62" t="s">
        <v>170</v>
      </c>
      <c r="B72" s="37"/>
      <c r="C72" s="38"/>
      <c r="D72" s="39"/>
      <c r="E72" s="40"/>
      <c r="F72" s="41"/>
      <c r="G72" s="37" t="s">
        <v>109</v>
      </c>
      <c r="H72" s="38" t="s">
        <v>10</v>
      </c>
      <c r="I72" s="39">
        <v>6</v>
      </c>
      <c r="J72" s="41"/>
      <c r="K72" s="44">
        <f t="shared" si="21"/>
        <v>0</v>
      </c>
      <c r="L72" s="43"/>
    </row>
    <row r="73" spans="1:12">
      <c r="A73" s="62" t="s">
        <v>171</v>
      </c>
      <c r="B73" s="37" t="s">
        <v>82</v>
      </c>
      <c r="C73" s="38" t="s">
        <v>10</v>
      </c>
      <c r="D73" s="39">
        <v>2</v>
      </c>
      <c r="E73" s="40"/>
      <c r="F73" s="41">
        <f t="shared" ref="F73" si="23">E73*D73</f>
        <v>0</v>
      </c>
      <c r="G73" s="37"/>
      <c r="H73" s="38"/>
      <c r="I73" s="39"/>
      <c r="J73" s="41"/>
      <c r="K73" s="41"/>
      <c r="L73" s="43"/>
    </row>
    <row r="74" spans="1:12" ht="42">
      <c r="A74" s="62" t="s">
        <v>172</v>
      </c>
      <c r="B74" s="37"/>
      <c r="C74" s="38"/>
      <c r="D74" s="39"/>
      <c r="E74" s="40"/>
      <c r="F74" s="41"/>
      <c r="G74" s="46" t="s">
        <v>51</v>
      </c>
      <c r="H74" s="38" t="s">
        <v>11</v>
      </c>
      <c r="I74" s="39">
        <f>0.06*D73</f>
        <v>0.12</v>
      </c>
      <c r="J74" s="41"/>
      <c r="K74" s="44">
        <f t="shared" si="21"/>
        <v>0</v>
      </c>
      <c r="L74" s="43"/>
    </row>
    <row r="75" spans="1:12">
      <c r="A75" s="62" t="s">
        <v>173</v>
      </c>
      <c r="B75" s="37"/>
      <c r="C75" s="38"/>
      <c r="D75" s="39"/>
      <c r="E75" s="40"/>
      <c r="F75" s="41"/>
      <c r="G75" s="37" t="s">
        <v>54</v>
      </c>
      <c r="H75" s="38" t="s">
        <v>8</v>
      </c>
      <c r="I75" s="39">
        <f>30*2</f>
        <v>60</v>
      </c>
      <c r="J75" s="41"/>
      <c r="K75" s="44">
        <f t="shared" si="21"/>
        <v>0</v>
      </c>
      <c r="L75" s="43"/>
    </row>
    <row r="76" spans="1:12">
      <c r="A76" s="62" t="s">
        <v>174</v>
      </c>
      <c r="B76" s="37"/>
      <c r="C76" s="38"/>
      <c r="D76" s="39"/>
      <c r="E76" s="40"/>
      <c r="F76" s="41"/>
      <c r="G76" s="37" t="s">
        <v>55</v>
      </c>
      <c r="H76" s="38" t="s">
        <v>10</v>
      </c>
      <c r="I76" s="39">
        <f>5*D73</f>
        <v>10</v>
      </c>
      <c r="J76" s="41"/>
      <c r="K76" s="44">
        <f t="shared" si="21"/>
        <v>0</v>
      </c>
      <c r="L76" s="43"/>
    </row>
    <row r="77" spans="1:12" ht="42">
      <c r="A77" s="62" t="s">
        <v>175</v>
      </c>
      <c r="B77" s="37"/>
      <c r="C77" s="38"/>
      <c r="D77" s="39"/>
      <c r="E77" s="40"/>
      <c r="F77" s="41"/>
      <c r="G77" s="37" t="s">
        <v>56</v>
      </c>
      <c r="H77" s="38" t="s">
        <v>8</v>
      </c>
      <c r="I77" s="39">
        <v>0.01</v>
      </c>
      <c r="J77" s="41"/>
      <c r="K77" s="44">
        <f t="shared" si="21"/>
        <v>0</v>
      </c>
      <c r="L77" s="43"/>
    </row>
    <row r="78" spans="1:12" ht="42">
      <c r="A78" s="62" t="s">
        <v>176</v>
      </c>
      <c r="B78" s="37"/>
      <c r="C78" s="38"/>
      <c r="D78" s="39"/>
      <c r="E78" s="40"/>
      <c r="F78" s="41"/>
      <c r="G78" s="37" t="s">
        <v>60</v>
      </c>
      <c r="H78" s="38" t="s">
        <v>11</v>
      </c>
      <c r="I78" s="39">
        <f>0.06*23</f>
        <v>1.38</v>
      </c>
      <c r="J78" s="41"/>
      <c r="K78" s="44">
        <f t="shared" si="21"/>
        <v>0</v>
      </c>
      <c r="L78" s="43"/>
    </row>
    <row r="79" spans="1:12" ht="42">
      <c r="A79" s="62" t="s">
        <v>177</v>
      </c>
      <c r="B79" s="37"/>
      <c r="C79" s="38"/>
      <c r="D79" s="39"/>
      <c r="E79" s="40"/>
      <c r="F79" s="41"/>
      <c r="G79" s="37" t="s">
        <v>83</v>
      </c>
      <c r="H79" s="38" t="s">
        <v>11</v>
      </c>
      <c r="I79" s="39">
        <f>0.4*2</f>
        <v>0.8</v>
      </c>
      <c r="J79" s="41"/>
      <c r="K79" s="44">
        <f t="shared" si="21"/>
        <v>0</v>
      </c>
      <c r="L79" s="43"/>
    </row>
    <row r="80" spans="1:12">
      <c r="A80" s="62" t="s">
        <v>178</v>
      </c>
      <c r="B80" s="37" t="s">
        <v>80</v>
      </c>
      <c r="C80" s="38" t="s">
        <v>10</v>
      </c>
      <c r="D80" s="39">
        <v>2</v>
      </c>
      <c r="E80" s="40"/>
      <c r="F80" s="41">
        <f t="shared" ref="F80" si="24">E80*D80</f>
        <v>0</v>
      </c>
      <c r="G80" s="37"/>
      <c r="H80" s="38"/>
      <c r="I80" s="39"/>
      <c r="J80" s="41"/>
      <c r="K80" s="41"/>
      <c r="L80" s="43"/>
    </row>
    <row r="81" spans="1:12" ht="42">
      <c r="A81" s="62" t="s">
        <v>179</v>
      </c>
      <c r="B81" s="37"/>
      <c r="C81" s="38"/>
      <c r="D81" s="39"/>
      <c r="E81" s="40"/>
      <c r="F81" s="41"/>
      <c r="G81" s="37" t="s">
        <v>81</v>
      </c>
      <c r="H81" s="38" t="s">
        <v>10</v>
      </c>
      <c r="I81" s="39">
        <v>2</v>
      </c>
      <c r="J81" s="41"/>
      <c r="K81" s="44">
        <f t="shared" si="21"/>
        <v>0</v>
      </c>
      <c r="L81" s="43"/>
    </row>
    <row r="82" spans="1:12">
      <c r="A82" s="62" t="s">
        <v>180</v>
      </c>
      <c r="B82" s="37"/>
      <c r="C82" s="38"/>
      <c r="D82" s="39"/>
      <c r="E82" s="40"/>
      <c r="F82" s="41"/>
      <c r="G82" s="37" t="s">
        <v>84</v>
      </c>
      <c r="H82" s="38" t="s">
        <v>10</v>
      </c>
      <c r="I82" s="39">
        <v>8</v>
      </c>
      <c r="J82" s="41"/>
      <c r="K82" s="44">
        <f t="shared" si="21"/>
        <v>0</v>
      </c>
      <c r="L82" s="43"/>
    </row>
    <row r="83" spans="1:12" ht="42">
      <c r="A83" s="62" t="s">
        <v>181</v>
      </c>
      <c r="B83" s="37"/>
      <c r="C83" s="38"/>
      <c r="D83" s="39"/>
      <c r="E83" s="40"/>
      <c r="F83" s="41"/>
      <c r="G83" s="37" t="s">
        <v>69</v>
      </c>
      <c r="H83" s="38" t="s">
        <v>10</v>
      </c>
      <c r="I83" s="39">
        <v>6</v>
      </c>
      <c r="J83" s="41"/>
      <c r="K83" s="44">
        <f t="shared" si="21"/>
        <v>0</v>
      </c>
      <c r="L83" s="43"/>
    </row>
    <row r="84" spans="1:12">
      <c r="A84" s="62" t="s">
        <v>182</v>
      </c>
      <c r="B84" s="37"/>
      <c r="C84" s="38"/>
      <c r="D84" s="39"/>
      <c r="E84" s="40"/>
      <c r="F84" s="41"/>
      <c r="G84" s="37" t="s">
        <v>70</v>
      </c>
      <c r="H84" s="38" t="s">
        <v>10</v>
      </c>
      <c r="I84" s="39">
        <v>1</v>
      </c>
      <c r="J84" s="41"/>
      <c r="K84" s="44">
        <f t="shared" si="21"/>
        <v>0</v>
      </c>
      <c r="L84" s="43"/>
    </row>
    <row r="85" spans="1:12" ht="42">
      <c r="A85" s="62" t="s">
        <v>183</v>
      </c>
      <c r="B85" s="37" t="s">
        <v>110</v>
      </c>
      <c r="C85" s="38" t="s">
        <v>9</v>
      </c>
      <c r="D85" s="39">
        <v>100</v>
      </c>
      <c r="E85" s="40"/>
      <c r="F85" s="41">
        <f t="shared" ref="F85" si="25">E85*D85</f>
        <v>0</v>
      </c>
      <c r="G85" s="37"/>
      <c r="H85" s="38"/>
      <c r="I85" s="39"/>
      <c r="J85" s="41"/>
      <c r="K85" s="44"/>
      <c r="L85" s="43"/>
    </row>
    <row r="86" spans="1:12">
      <c r="A86" s="62" t="s">
        <v>184</v>
      </c>
      <c r="B86" s="37"/>
      <c r="C86" s="38"/>
      <c r="D86" s="39"/>
      <c r="E86" s="40"/>
      <c r="F86" s="41"/>
      <c r="G86" s="37" t="s">
        <v>111</v>
      </c>
      <c r="H86" s="38" t="s">
        <v>10</v>
      </c>
      <c r="I86" s="39">
        <v>10</v>
      </c>
      <c r="J86" s="41"/>
      <c r="K86" s="44">
        <f t="shared" ref="K86" si="26">I86*J86</f>
        <v>0</v>
      </c>
      <c r="L86" s="43"/>
    </row>
    <row r="87" spans="1:12">
      <c r="A87" s="62" t="s">
        <v>185</v>
      </c>
      <c r="B87" s="37" t="s">
        <v>105</v>
      </c>
      <c r="C87" s="38" t="s">
        <v>10</v>
      </c>
      <c r="D87" s="39">
        <v>2</v>
      </c>
      <c r="E87" s="40"/>
      <c r="F87" s="41">
        <f t="shared" ref="F87" si="27">E87*D87</f>
        <v>0</v>
      </c>
      <c r="G87" s="37"/>
      <c r="H87" s="38"/>
      <c r="I87" s="39"/>
      <c r="J87" s="41"/>
      <c r="K87" s="44"/>
      <c r="L87" s="43"/>
    </row>
    <row r="88" spans="1:12">
      <c r="A88" s="62" t="s">
        <v>186</v>
      </c>
      <c r="B88" s="37" t="s">
        <v>29</v>
      </c>
      <c r="C88" s="38" t="s">
        <v>11</v>
      </c>
      <c r="D88" s="39">
        <v>1000</v>
      </c>
      <c r="E88" s="40"/>
      <c r="F88" s="41">
        <f t="shared" ref="F88" si="28">E88*D88</f>
        <v>0</v>
      </c>
      <c r="G88" s="37"/>
      <c r="H88" s="38"/>
      <c r="I88" s="42"/>
      <c r="J88" s="41"/>
      <c r="K88" s="41"/>
      <c r="L88" s="43"/>
    </row>
    <row r="89" spans="1:12" ht="20.25" customHeight="1">
      <c r="A89" s="91" t="s">
        <v>100</v>
      </c>
      <c r="B89" s="92"/>
      <c r="C89" s="92"/>
      <c r="D89" s="92"/>
      <c r="E89" s="92"/>
      <c r="F89" s="92"/>
      <c r="G89" s="92"/>
      <c r="H89" s="92"/>
      <c r="I89" s="92"/>
      <c r="J89" s="92"/>
      <c r="K89" s="92"/>
      <c r="L89" s="93"/>
    </row>
    <row r="90" spans="1:12">
      <c r="A90" s="62" t="s">
        <v>187</v>
      </c>
      <c r="B90" s="37" t="s">
        <v>85</v>
      </c>
      <c r="C90" s="38" t="s">
        <v>11</v>
      </c>
      <c r="D90" s="39">
        <v>3</v>
      </c>
      <c r="E90" s="54"/>
      <c r="F90" s="41">
        <f t="shared" ref="F90:F91" si="29">E90*D90</f>
        <v>0</v>
      </c>
      <c r="G90" s="55"/>
      <c r="H90" s="56"/>
      <c r="I90" s="57"/>
      <c r="J90" s="56"/>
      <c r="K90" s="56"/>
      <c r="L90" s="53"/>
    </row>
    <row r="91" spans="1:12">
      <c r="A91" s="62" t="s">
        <v>188</v>
      </c>
      <c r="B91" s="37" t="s">
        <v>86</v>
      </c>
      <c r="C91" s="38" t="s">
        <v>10</v>
      </c>
      <c r="D91" s="39">
        <v>10</v>
      </c>
      <c r="E91" s="54"/>
      <c r="F91" s="41">
        <f t="shared" si="29"/>
        <v>0</v>
      </c>
      <c r="G91" s="55"/>
      <c r="H91" s="56"/>
      <c r="I91" s="57"/>
      <c r="J91" s="56"/>
      <c r="K91" s="56"/>
      <c r="L91" s="53"/>
    </row>
    <row r="92" spans="1:12">
      <c r="A92" s="62" t="s">
        <v>189</v>
      </c>
      <c r="B92" s="37"/>
      <c r="C92" s="38"/>
      <c r="D92" s="58"/>
      <c r="E92" s="56"/>
      <c r="F92" s="56"/>
      <c r="G92" s="55" t="s">
        <v>90</v>
      </c>
      <c r="H92" s="38" t="s">
        <v>10</v>
      </c>
      <c r="I92" s="39">
        <v>10</v>
      </c>
      <c r="J92" s="54"/>
      <c r="K92" s="44">
        <f t="shared" ref="K92" si="30">I92*J92</f>
        <v>0</v>
      </c>
      <c r="L92" s="53"/>
    </row>
    <row r="93" spans="1:12" ht="20.25" customHeight="1">
      <c r="A93" s="91" t="s">
        <v>101</v>
      </c>
      <c r="B93" s="92"/>
      <c r="C93" s="92"/>
      <c r="D93" s="92"/>
      <c r="E93" s="92"/>
      <c r="F93" s="92"/>
      <c r="G93" s="92"/>
      <c r="H93" s="92"/>
      <c r="I93" s="92"/>
      <c r="J93" s="92"/>
      <c r="K93" s="92"/>
      <c r="L93" s="93"/>
    </row>
    <row r="94" spans="1:12">
      <c r="A94" s="62" t="s">
        <v>190</v>
      </c>
      <c r="B94" s="37" t="s">
        <v>91</v>
      </c>
      <c r="C94" s="38" t="s">
        <v>7</v>
      </c>
      <c r="D94" s="39">
        <v>20</v>
      </c>
      <c r="E94" s="54"/>
      <c r="F94" s="41">
        <f t="shared" ref="F94:F96" si="31">E94*D94</f>
        <v>0</v>
      </c>
      <c r="G94" s="55"/>
      <c r="H94" s="38"/>
      <c r="I94" s="42"/>
      <c r="J94" s="56"/>
      <c r="K94" s="56"/>
      <c r="L94" s="53"/>
    </row>
    <row r="95" spans="1:12" ht="63">
      <c r="A95" s="62" t="s">
        <v>191</v>
      </c>
      <c r="B95" s="37" t="s">
        <v>97</v>
      </c>
      <c r="C95" s="38" t="s">
        <v>11</v>
      </c>
      <c r="D95" s="39">
        <v>8</v>
      </c>
      <c r="E95" s="54"/>
      <c r="F95" s="41">
        <f t="shared" si="31"/>
        <v>0</v>
      </c>
      <c r="G95" s="55"/>
      <c r="H95" s="38"/>
      <c r="I95" s="42"/>
      <c r="J95" s="56"/>
      <c r="K95" s="56"/>
      <c r="L95" s="53"/>
    </row>
    <row r="96" spans="1:12">
      <c r="A96" s="62" t="s">
        <v>192</v>
      </c>
      <c r="B96" s="37" t="s">
        <v>98</v>
      </c>
      <c r="C96" s="38" t="s">
        <v>11</v>
      </c>
      <c r="D96" s="39">
        <v>1</v>
      </c>
      <c r="E96" s="54"/>
      <c r="F96" s="41">
        <f t="shared" si="31"/>
        <v>0</v>
      </c>
      <c r="G96" s="55"/>
      <c r="H96" s="38"/>
      <c r="I96" s="39"/>
      <c r="J96" s="56"/>
      <c r="K96" s="56"/>
      <c r="L96" s="53"/>
    </row>
    <row r="97" spans="1:12">
      <c r="A97" s="62" t="s">
        <v>193</v>
      </c>
      <c r="B97" s="37"/>
      <c r="C97" s="38"/>
      <c r="D97" s="39"/>
      <c r="E97" s="54"/>
      <c r="F97" s="54"/>
      <c r="G97" s="37" t="s">
        <v>28</v>
      </c>
      <c r="H97" s="38" t="s">
        <v>11</v>
      </c>
      <c r="I97" s="39">
        <v>1</v>
      </c>
      <c r="J97" s="54"/>
      <c r="K97" s="44">
        <f t="shared" ref="K97" si="32">I97*J97</f>
        <v>0</v>
      </c>
      <c r="L97" s="53"/>
    </row>
    <row r="98" spans="1:12" ht="42">
      <c r="A98" s="62" t="s">
        <v>194</v>
      </c>
      <c r="B98" s="37" t="s">
        <v>34</v>
      </c>
      <c r="C98" s="38" t="s">
        <v>9</v>
      </c>
      <c r="D98" s="39">
        <v>150</v>
      </c>
      <c r="E98" s="54"/>
      <c r="F98" s="41">
        <f t="shared" ref="F98" si="33">E98*D98</f>
        <v>0</v>
      </c>
      <c r="G98" s="37"/>
      <c r="H98" s="38"/>
      <c r="I98" s="39"/>
      <c r="J98" s="54"/>
      <c r="K98" s="54"/>
      <c r="L98" s="53"/>
    </row>
    <row r="99" spans="1:12">
      <c r="A99" s="62" t="s">
        <v>195</v>
      </c>
      <c r="B99" s="37"/>
      <c r="C99" s="38"/>
      <c r="D99" s="39"/>
      <c r="E99" s="54"/>
      <c r="F99" s="54"/>
      <c r="G99" s="37" t="s">
        <v>42</v>
      </c>
      <c r="H99" s="38" t="s">
        <v>9</v>
      </c>
      <c r="I99" s="39">
        <v>150</v>
      </c>
      <c r="J99" s="54"/>
      <c r="K99" s="44">
        <f t="shared" ref="K99" si="34">I99*J99</f>
        <v>0</v>
      </c>
      <c r="L99" s="45" t="s">
        <v>26</v>
      </c>
    </row>
    <row r="100" spans="1:12">
      <c r="A100" s="62" t="s">
        <v>196</v>
      </c>
      <c r="B100" s="37" t="s">
        <v>35</v>
      </c>
      <c r="C100" s="38" t="s">
        <v>11</v>
      </c>
      <c r="D100" s="39">
        <v>1.5</v>
      </c>
      <c r="E100" s="54"/>
      <c r="F100" s="41">
        <f t="shared" ref="F100:F102" si="35">E100*D100</f>
        <v>0</v>
      </c>
      <c r="G100" s="55"/>
      <c r="H100" s="38"/>
      <c r="I100" s="39"/>
      <c r="J100" s="54"/>
      <c r="K100" s="54"/>
      <c r="L100" s="53"/>
    </row>
    <row r="101" spans="1:12">
      <c r="A101" s="62" t="s">
        <v>197</v>
      </c>
      <c r="B101" s="37"/>
      <c r="C101" s="38"/>
      <c r="D101" s="39"/>
      <c r="E101" s="54"/>
      <c r="F101" s="41"/>
      <c r="G101" s="37" t="s">
        <v>28</v>
      </c>
      <c r="H101" s="38" t="s">
        <v>11</v>
      </c>
      <c r="I101" s="39">
        <v>1.5</v>
      </c>
      <c r="J101" s="54"/>
      <c r="K101" s="44">
        <f t="shared" ref="K101" si="36">I101*J101</f>
        <v>0</v>
      </c>
      <c r="L101" s="53"/>
    </row>
    <row r="102" spans="1:12">
      <c r="A102" s="62" t="s">
        <v>198</v>
      </c>
      <c r="B102" s="37" t="s">
        <v>36</v>
      </c>
      <c r="C102" s="47" t="s">
        <v>10</v>
      </c>
      <c r="D102" s="39">
        <v>500</v>
      </c>
      <c r="E102" s="54"/>
      <c r="F102" s="41">
        <f t="shared" si="35"/>
        <v>0</v>
      </c>
      <c r="G102" s="55"/>
      <c r="H102" s="38"/>
      <c r="I102" s="39"/>
      <c r="J102" s="54"/>
      <c r="K102" s="54"/>
      <c r="L102" s="53"/>
    </row>
    <row r="103" spans="1:12">
      <c r="A103" s="62" t="s">
        <v>199</v>
      </c>
      <c r="B103" s="37"/>
      <c r="C103" s="38"/>
      <c r="D103" s="39"/>
      <c r="E103" s="54"/>
      <c r="F103" s="54"/>
      <c r="G103" s="37" t="s">
        <v>43</v>
      </c>
      <c r="H103" s="38" t="s">
        <v>10</v>
      </c>
      <c r="I103" s="39">
        <v>500</v>
      </c>
      <c r="J103" s="54"/>
      <c r="K103" s="44">
        <f t="shared" ref="K103" si="37">I103*J103</f>
        <v>0</v>
      </c>
      <c r="L103" s="53"/>
    </row>
    <row r="104" spans="1:12">
      <c r="A104" s="62" t="s">
        <v>200</v>
      </c>
      <c r="B104" s="37" t="s">
        <v>44</v>
      </c>
      <c r="C104" s="38" t="s">
        <v>9</v>
      </c>
      <c r="D104" s="39">
        <v>225</v>
      </c>
      <c r="E104" s="54"/>
      <c r="F104" s="41">
        <f t="shared" ref="F104" si="38">E104*D104</f>
        <v>0</v>
      </c>
      <c r="G104" s="55"/>
      <c r="H104" s="38"/>
      <c r="I104" s="39"/>
      <c r="J104" s="54"/>
      <c r="K104" s="54"/>
      <c r="L104" s="53"/>
    </row>
    <row r="105" spans="1:12">
      <c r="A105" s="62" t="s">
        <v>201</v>
      </c>
      <c r="B105" s="37"/>
      <c r="C105" s="38"/>
      <c r="D105" s="39"/>
      <c r="E105" s="54"/>
      <c r="F105" s="54"/>
      <c r="G105" s="46" t="s">
        <v>94</v>
      </c>
      <c r="H105" s="38" t="s">
        <v>9</v>
      </c>
      <c r="I105" s="39">
        <v>150</v>
      </c>
      <c r="J105" s="54"/>
      <c r="K105" s="44">
        <f t="shared" ref="K105:K106" si="39">I105*J105</f>
        <v>0</v>
      </c>
      <c r="L105" s="45" t="s">
        <v>26</v>
      </c>
    </row>
    <row r="106" spans="1:12">
      <c r="A106" s="62" t="s">
        <v>202</v>
      </c>
      <c r="B106" s="37"/>
      <c r="C106" s="38"/>
      <c r="D106" s="39"/>
      <c r="E106" s="54"/>
      <c r="F106" s="54"/>
      <c r="G106" s="46" t="s">
        <v>95</v>
      </c>
      <c r="H106" s="38" t="s">
        <v>9</v>
      </c>
      <c r="I106" s="39">
        <v>75</v>
      </c>
      <c r="J106" s="54"/>
      <c r="K106" s="44">
        <f t="shared" si="39"/>
        <v>0</v>
      </c>
      <c r="L106" s="59" t="s">
        <v>26</v>
      </c>
    </row>
    <row r="107" spans="1:12" ht="42">
      <c r="A107" s="62" t="s">
        <v>203</v>
      </c>
      <c r="B107" s="46" t="s">
        <v>92</v>
      </c>
      <c r="C107" s="38" t="s">
        <v>11</v>
      </c>
      <c r="D107" s="39">
        <v>70</v>
      </c>
      <c r="E107" s="40"/>
      <c r="F107" s="41">
        <f t="shared" ref="F107" si="40">E107*D107</f>
        <v>0</v>
      </c>
      <c r="G107" s="37"/>
      <c r="H107" s="38"/>
      <c r="I107" s="39"/>
      <c r="J107" s="54"/>
      <c r="K107" s="54"/>
      <c r="L107" s="53"/>
    </row>
    <row r="108" spans="1:12" ht="42">
      <c r="A108" s="62" t="s">
        <v>204</v>
      </c>
      <c r="B108" s="37"/>
      <c r="C108" s="38"/>
      <c r="D108" s="39"/>
      <c r="E108" s="40"/>
      <c r="F108" s="41"/>
      <c r="G108" s="37" t="s">
        <v>83</v>
      </c>
      <c r="H108" s="38" t="s">
        <v>11</v>
      </c>
      <c r="I108" s="39">
        <v>70</v>
      </c>
      <c r="J108" s="54"/>
      <c r="K108" s="44">
        <f t="shared" ref="K108" si="41">I108*J108</f>
        <v>0</v>
      </c>
      <c r="L108" s="53"/>
    </row>
    <row r="109" spans="1:12">
      <c r="A109" s="62" t="s">
        <v>205</v>
      </c>
      <c r="B109" s="37" t="s">
        <v>93</v>
      </c>
      <c r="C109" s="38" t="s">
        <v>10</v>
      </c>
      <c r="D109" s="39">
        <v>3</v>
      </c>
      <c r="E109" s="54"/>
      <c r="F109" s="41">
        <f t="shared" ref="F109" si="42">E109*D109</f>
        <v>0</v>
      </c>
      <c r="G109" s="55"/>
      <c r="H109" s="56"/>
      <c r="I109" s="60"/>
      <c r="J109" s="54"/>
      <c r="K109" s="54"/>
      <c r="L109" s="53"/>
    </row>
    <row r="110" spans="1:12" ht="20.25" customHeight="1">
      <c r="A110" s="100" t="s">
        <v>102</v>
      </c>
      <c r="B110" s="101"/>
      <c r="C110" s="101"/>
      <c r="D110" s="101"/>
      <c r="E110" s="101"/>
      <c r="F110" s="101"/>
      <c r="G110" s="101"/>
      <c r="H110" s="101"/>
      <c r="I110" s="101"/>
      <c r="J110" s="101"/>
      <c r="K110" s="101"/>
      <c r="L110" s="102"/>
    </row>
    <row r="111" spans="1:12" ht="105">
      <c r="A111" s="63" t="s">
        <v>206</v>
      </c>
      <c r="B111" s="46" t="s">
        <v>221</v>
      </c>
      <c r="C111" s="38" t="s">
        <v>27</v>
      </c>
      <c r="D111" s="39">
        <v>1</v>
      </c>
      <c r="E111" s="54"/>
      <c r="F111" s="41">
        <f t="shared" ref="F111:F114" si="43">E111*D111</f>
        <v>0</v>
      </c>
      <c r="G111" s="55"/>
      <c r="H111" s="56"/>
      <c r="I111" s="57"/>
      <c r="J111" s="56"/>
      <c r="K111" s="56"/>
      <c r="L111" s="53"/>
    </row>
    <row r="112" spans="1:12" ht="48.6" customHeight="1">
      <c r="A112" s="63" t="s">
        <v>207</v>
      </c>
      <c r="B112" s="46" t="s">
        <v>87</v>
      </c>
      <c r="C112" s="38" t="s">
        <v>27</v>
      </c>
      <c r="D112" s="39">
        <v>1</v>
      </c>
      <c r="E112" s="54"/>
      <c r="F112" s="41">
        <f t="shared" si="43"/>
        <v>0</v>
      </c>
      <c r="G112" s="55"/>
      <c r="H112" s="56"/>
      <c r="I112" s="57"/>
      <c r="J112" s="56"/>
      <c r="K112" s="56"/>
      <c r="L112" s="53"/>
    </row>
    <row r="113" spans="1:247" ht="63">
      <c r="A113" s="63" t="s">
        <v>208</v>
      </c>
      <c r="B113" s="46" t="s">
        <v>96</v>
      </c>
      <c r="C113" s="38" t="s">
        <v>27</v>
      </c>
      <c r="D113" s="39">
        <v>1</v>
      </c>
      <c r="E113" s="54"/>
      <c r="F113" s="41">
        <f t="shared" si="43"/>
        <v>0</v>
      </c>
      <c r="G113" s="55"/>
      <c r="H113" s="56"/>
      <c r="I113" s="57"/>
      <c r="J113" s="56"/>
      <c r="K113" s="56"/>
      <c r="L113" s="53"/>
    </row>
    <row r="114" spans="1:247">
      <c r="A114" s="63" t="s">
        <v>209</v>
      </c>
      <c r="B114" s="46" t="s">
        <v>88</v>
      </c>
      <c r="C114" s="38" t="s">
        <v>27</v>
      </c>
      <c r="D114" s="39">
        <v>1</v>
      </c>
      <c r="E114" s="54"/>
      <c r="F114" s="41">
        <f t="shared" si="43"/>
        <v>0</v>
      </c>
      <c r="G114" s="55"/>
      <c r="H114" s="56"/>
      <c r="I114" s="57"/>
      <c r="J114" s="56"/>
      <c r="K114" s="56"/>
      <c r="L114" s="53"/>
    </row>
    <row r="115" spans="1:247">
      <c r="A115" s="97" t="s">
        <v>20</v>
      </c>
      <c r="B115" s="98"/>
      <c r="C115" s="98"/>
      <c r="D115" s="99"/>
      <c r="E115" s="88">
        <f>SUM(F16:F114)</f>
        <v>0</v>
      </c>
      <c r="F115" s="88"/>
      <c r="G115" s="113" t="s">
        <v>21</v>
      </c>
      <c r="H115" s="113"/>
      <c r="I115" s="113"/>
      <c r="J115" s="88">
        <f>SUM(K16:K114)</f>
        <v>0</v>
      </c>
      <c r="K115" s="88"/>
      <c r="L115" s="61"/>
    </row>
    <row r="116" spans="1:247">
      <c r="A116" s="97" t="s">
        <v>22</v>
      </c>
      <c r="B116" s="98"/>
      <c r="C116" s="98"/>
      <c r="D116" s="99"/>
      <c r="E116" s="88">
        <f>J115+E115</f>
        <v>0</v>
      </c>
      <c r="F116" s="88"/>
      <c r="G116" s="108"/>
      <c r="H116" s="109"/>
      <c r="I116" s="109"/>
      <c r="J116" s="109"/>
      <c r="K116" s="109"/>
      <c r="L116" s="110"/>
    </row>
    <row r="117" spans="1:247" ht="51" customHeight="1">
      <c r="A117" s="117" t="s">
        <v>24</v>
      </c>
      <c r="B117" s="117"/>
      <c r="C117" s="117"/>
      <c r="D117" s="117"/>
      <c r="E117" s="117"/>
      <c r="F117" s="117"/>
      <c r="G117" s="117"/>
      <c r="H117" s="117"/>
      <c r="I117" s="117"/>
    </row>
    <row r="118" spans="1:247" ht="24" customHeight="1">
      <c r="A118" s="13" t="s">
        <v>25</v>
      </c>
      <c r="B118" s="12"/>
      <c r="C118" s="20"/>
      <c r="D118" s="20"/>
      <c r="E118" s="20"/>
      <c r="F118" s="20"/>
      <c r="G118" s="12"/>
      <c r="H118" s="20"/>
      <c r="I118" s="32"/>
    </row>
    <row r="119" spans="1:247" ht="93.6" customHeight="1">
      <c r="A119" s="106" t="s">
        <v>210</v>
      </c>
      <c r="B119" s="106"/>
      <c r="C119" s="106"/>
      <c r="D119" s="106"/>
      <c r="E119" s="106"/>
      <c r="F119" s="106"/>
      <c r="G119" s="106"/>
    </row>
    <row r="120" spans="1:247" s="10" customFormat="1" ht="70.2" customHeight="1">
      <c r="A120" s="114" t="s">
        <v>223</v>
      </c>
      <c r="B120" s="115"/>
      <c r="C120" s="115"/>
      <c r="D120" s="115"/>
      <c r="E120" s="115"/>
      <c r="F120" s="115"/>
      <c r="G120" s="115"/>
      <c r="H120" s="2"/>
      <c r="I120" s="33"/>
      <c r="J120" s="21"/>
      <c r="K120" s="21"/>
    </row>
    <row r="121" spans="1:247" s="11" customFormat="1" ht="39.6" customHeight="1">
      <c r="A121" s="114" t="s">
        <v>222</v>
      </c>
      <c r="B121" s="115"/>
      <c r="C121" s="115"/>
      <c r="D121" s="115"/>
      <c r="E121" s="115"/>
      <c r="F121" s="115"/>
      <c r="G121" s="115"/>
      <c r="H121" s="22"/>
      <c r="I121" s="34"/>
      <c r="J121" s="23"/>
      <c r="K121" s="23"/>
    </row>
    <row r="122" spans="1:247" s="9" customFormat="1" ht="39.6" customHeight="1">
      <c r="A122" s="114" t="s">
        <v>227</v>
      </c>
      <c r="B122" s="115"/>
      <c r="C122" s="115"/>
      <c r="D122" s="115"/>
      <c r="E122" s="115"/>
      <c r="F122" s="115"/>
      <c r="G122" s="115"/>
      <c r="H122" s="24"/>
      <c r="I122" s="35"/>
      <c r="J122" s="25"/>
      <c r="K122" s="25"/>
    </row>
    <row r="123" spans="1:247" s="81" customFormat="1" ht="29.25" customHeight="1">
      <c r="A123" s="76" t="s">
        <v>225</v>
      </c>
      <c r="B123" s="77"/>
      <c r="C123" s="77"/>
      <c r="D123" s="77"/>
      <c r="E123" s="77"/>
      <c r="F123" s="77"/>
      <c r="G123" s="77"/>
      <c r="H123" s="78"/>
      <c r="I123" s="79"/>
      <c r="J123" s="80"/>
      <c r="K123" s="80"/>
    </row>
    <row r="124" spans="1:247" s="9" customFormat="1" ht="24" customHeight="1">
      <c r="A124" s="85" t="s">
        <v>211</v>
      </c>
      <c r="B124" s="85"/>
      <c r="C124" s="85"/>
      <c r="D124" s="85"/>
      <c r="E124" s="64"/>
      <c r="F124" s="64"/>
      <c r="G124" s="65"/>
      <c r="H124" s="66"/>
      <c r="I124" s="66"/>
      <c r="J124" s="66"/>
      <c r="K124" s="67"/>
      <c r="L124" s="67"/>
    </row>
    <row r="125" spans="1:247" ht="24" customHeight="1">
      <c r="A125" s="85" t="s">
        <v>212</v>
      </c>
      <c r="B125" s="85"/>
      <c r="C125" s="85"/>
      <c r="D125" s="85"/>
      <c r="E125" s="85"/>
      <c r="F125" s="85"/>
      <c r="G125" s="85"/>
      <c r="H125" s="68"/>
      <c r="I125" s="68"/>
      <c r="J125" s="68"/>
      <c r="K125" s="68"/>
      <c r="L125" s="68"/>
    </row>
    <row r="126" spans="1:247" ht="24" customHeight="1">
      <c r="A126" s="85" t="s">
        <v>213</v>
      </c>
      <c r="B126" s="85"/>
      <c r="C126" s="85"/>
      <c r="D126" s="85"/>
      <c r="E126" s="85"/>
      <c r="F126" s="85"/>
      <c r="G126" s="85"/>
      <c r="H126" s="68"/>
      <c r="I126" s="68"/>
      <c r="J126" s="68"/>
      <c r="K126" s="68"/>
      <c r="L126" s="68"/>
    </row>
    <row r="127" spans="1:247" ht="24" customHeight="1">
      <c r="A127" s="103" t="s">
        <v>226</v>
      </c>
      <c r="B127" s="103"/>
      <c r="C127" s="103"/>
      <c r="D127" s="103"/>
      <c r="E127" s="103"/>
      <c r="F127" s="103"/>
      <c r="G127" s="103"/>
      <c r="H127" s="68"/>
      <c r="I127" s="68"/>
      <c r="J127" s="68"/>
      <c r="K127" s="68"/>
      <c r="L127" s="68"/>
    </row>
    <row r="128" spans="1:247" s="6" customFormat="1" ht="24" customHeight="1">
      <c r="A128" s="85" t="s">
        <v>214</v>
      </c>
      <c r="B128" s="85"/>
      <c r="C128" s="85"/>
      <c r="D128" s="85"/>
      <c r="E128" s="85"/>
      <c r="F128" s="85"/>
      <c r="G128" s="85"/>
      <c r="H128" s="68"/>
      <c r="I128" s="68"/>
      <c r="J128" s="68"/>
      <c r="K128" s="68"/>
      <c r="L128" s="68"/>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row>
    <row r="129" spans="1:247" s="6" customFormat="1" ht="24" customHeight="1">
      <c r="A129" s="85" t="s">
        <v>215</v>
      </c>
      <c r="B129" s="85"/>
      <c r="C129" s="85"/>
      <c r="D129" s="85"/>
      <c r="E129" s="85"/>
      <c r="F129" s="85"/>
      <c r="G129" s="85"/>
      <c r="H129" s="69"/>
      <c r="I129" s="69"/>
      <c r="J129" s="69"/>
      <c r="K129" s="69"/>
      <c r="L129" s="69"/>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row>
    <row r="130" spans="1:247" s="6" customFormat="1" ht="24" customHeight="1">
      <c r="A130" s="85" t="s">
        <v>216</v>
      </c>
      <c r="B130" s="85"/>
      <c r="C130" s="85"/>
      <c r="D130" s="85"/>
      <c r="E130" s="85"/>
      <c r="F130" s="85"/>
      <c r="G130" s="85"/>
      <c r="H130" s="69"/>
      <c r="I130" s="69"/>
      <c r="J130" s="69"/>
      <c r="K130" s="69"/>
      <c r="L130" s="69"/>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row>
    <row r="131" spans="1:247" ht="13.95" customHeight="1">
      <c r="A131" s="16"/>
      <c r="B131" s="16"/>
      <c r="C131" s="27"/>
      <c r="D131" s="27"/>
      <c r="E131" s="27"/>
      <c r="F131" s="27"/>
      <c r="G131" s="16"/>
    </row>
    <row r="132" spans="1:247" s="75" customFormat="1">
      <c r="A132" s="14" t="s">
        <v>217</v>
      </c>
      <c r="B132" s="15"/>
      <c r="C132" s="15"/>
      <c r="D132" s="15"/>
      <c r="E132" s="15"/>
      <c r="F132" s="71"/>
      <c r="G132" s="72"/>
      <c r="H132" s="73"/>
      <c r="I132" s="74"/>
      <c r="J132" s="72"/>
      <c r="K132" s="72"/>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3"/>
      <c r="BR132" s="73"/>
      <c r="BS132" s="73"/>
      <c r="BT132" s="73"/>
      <c r="BU132" s="73"/>
      <c r="BV132" s="73"/>
      <c r="BW132" s="73"/>
      <c r="BX132" s="73"/>
      <c r="BY132" s="73"/>
      <c r="BZ132" s="73"/>
      <c r="CA132" s="73"/>
      <c r="CB132" s="73"/>
      <c r="CC132" s="73"/>
      <c r="CD132" s="73"/>
      <c r="CE132" s="73"/>
      <c r="CF132" s="73"/>
      <c r="CG132" s="73"/>
      <c r="CH132" s="73"/>
      <c r="CI132" s="73"/>
      <c r="CJ132" s="73"/>
      <c r="CK132" s="73"/>
      <c r="CL132" s="73"/>
      <c r="CM132" s="73"/>
      <c r="CN132" s="73"/>
      <c r="CO132" s="73"/>
      <c r="CP132" s="73"/>
      <c r="CQ132" s="73"/>
      <c r="CR132" s="73"/>
      <c r="CS132" s="73"/>
      <c r="CT132" s="73"/>
      <c r="CU132" s="73"/>
      <c r="CV132" s="73"/>
      <c r="CW132" s="73"/>
      <c r="CX132" s="73"/>
      <c r="CY132" s="73"/>
      <c r="CZ132" s="73"/>
      <c r="DA132" s="73"/>
      <c r="DB132" s="73"/>
      <c r="DC132" s="73"/>
      <c r="DD132" s="73"/>
      <c r="DE132" s="73"/>
      <c r="DF132" s="73"/>
      <c r="DG132" s="73"/>
      <c r="DH132" s="73"/>
      <c r="DI132" s="73"/>
      <c r="DJ132" s="73"/>
      <c r="DK132" s="73"/>
      <c r="DL132" s="73"/>
      <c r="DM132" s="73"/>
      <c r="DN132" s="73"/>
      <c r="DO132" s="73"/>
      <c r="DP132" s="73"/>
      <c r="DQ132" s="73"/>
      <c r="DR132" s="73"/>
      <c r="DS132" s="73"/>
      <c r="DT132" s="73"/>
      <c r="DU132" s="73"/>
      <c r="DV132" s="73"/>
      <c r="DW132" s="73"/>
      <c r="DX132" s="73"/>
      <c r="DY132" s="73"/>
      <c r="DZ132" s="73"/>
      <c r="EA132" s="73"/>
      <c r="EB132" s="73"/>
      <c r="EC132" s="73"/>
      <c r="ED132" s="73"/>
      <c r="EE132" s="73"/>
      <c r="EF132" s="73"/>
      <c r="EG132" s="73"/>
      <c r="EH132" s="73"/>
      <c r="EI132" s="73"/>
      <c r="EJ132" s="73"/>
      <c r="EK132" s="73"/>
      <c r="EL132" s="73"/>
      <c r="EM132" s="73"/>
      <c r="EN132" s="73"/>
      <c r="EO132" s="73"/>
      <c r="EP132" s="73"/>
      <c r="EQ132" s="73"/>
      <c r="ER132" s="73"/>
      <c r="ES132" s="73"/>
      <c r="ET132" s="73"/>
      <c r="EU132" s="73"/>
      <c r="EV132" s="73"/>
      <c r="EW132" s="73"/>
      <c r="EX132" s="73"/>
      <c r="EY132" s="73"/>
      <c r="EZ132" s="73"/>
      <c r="FA132" s="73"/>
      <c r="FB132" s="73"/>
      <c r="FC132" s="73"/>
      <c r="FD132" s="73"/>
      <c r="FE132" s="73"/>
      <c r="FF132" s="73"/>
      <c r="FG132" s="73"/>
      <c r="FH132" s="73"/>
      <c r="FI132" s="73"/>
      <c r="FJ132" s="73"/>
      <c r="FK132" s="73"/>
      <c r="FL132" s="73"/>
      <c r="FM132" s="73"/>
      <c r="FN132" s="73"/>
      <c r="FO132" s="73"/>
      <c r="FP132" s="73"/>
      <c r="FQ132" s="73"/>
      <c r="FR132" s="73"/>
      <c r="FS132" s="73"/>
      <c r="FT132" s="73"/>
      <c r="FU132" s="73"/>
      <c r="FV132" s="73"/>
      <c r="FW132" s="73"/>
      <c r="FX132" s="73"/>
      <c r="FY132" s="73"/>
      <c r="FZ132" s="73"/>
      <c r="GA132" s="73"/>
      <c r="GB132" s="73"/>
      <c r="GC132" s="73"/>
      <c r="GD132" s="73"/>
      <c r="GE132" s="73"/>
      <c r="GF132" s="73"/>
      <c r="GG132" s="73"/>
      <c r="GH132" s="73"/>
      <c r="GI132" s="73"/>
      <c r="GJ132" s="73"/>
      <c r="GK132" s="73"/>
      <c r="GL132" s="73"/>
      <c r="GM132" s="73"/>
      <c r="GN132" s="73"/>
      <c r="GO132" s="73"/>
      <c r="GP132" s="73"/>
      <c r="GQ132" s="73"/>
      <c r="GR132" s="73"/>
      <c r="GS132" s="73"/>
      <c r="GT132" s="73"/>
      <c r="GU132" s="73"/>
      <c r="GV132" s="73"/>
      <c r="GW132" s="73"/>
      <c r="GX132" s="73"/>
      <c r="GY132" s="73"/>
      <c r="GZ132" s="73"/>
      <c r="HA132" s="73"/>
      <c r="HB132" s="73"/>
      <c r="HC132" s="73"/>
      <c r="HD132" s="73"/>
      <c r="HE132" s="73"/>
      <c r="HF132" s="73"/>
      <c r="HG132" s="73"/>
      <c r="HH132" s="73"/>
      <c r="HI132" s="73"/>
      <c r="HJ132" s="73"/>
      <c r="HK132" s="73"/>
      <c r="HL132" s="73"/>
      <c r="HM132" s="73"/>
      <c r="HN132" s="73"/>
      <c r="HO132" s="73"/>
      <c r="HP132" s="73"/>
      <c r="HQ132" s="73"/>
      <c r="HR132" s="73"/>
      <c r="HS132" s="73"/>
      <c r="HT132" s="73"/>
      <c r="HU132" s="73"/>
      <c r="HV132" s="73"/>
      <c r="HW132" s="73"/>
      <c r="HX132" s="73"/>
      <c r="HY132" s="73"/>
      <c r="HZ132" s="73"/>
      <c r="IA132" s="73"/>
      <c r="IB132" s="73"/>
      <c r="IC132" s="73"/>
      <c r="ID132" s="73"/>
      <c r="IE132" s="73"/>
      <c r="IF132" s="73"/>
      <c r="IG132" s="73"/>
      <c r="IH132" s="73"/>
      <c r="II132" s="73"/>
      <c r="IJ132" s="73"/>
      <c r="IK132" s="73"/>
      <c r="IL132" s="73"/>
    </row>
    <row r="133" spans="1:247" s="6" customFormat="1">
      <c r="A133" s="2"/>
      <c r="B133" s="1"/>
      <c r="C133" s="18"/>
      <c r="D133" s="18"/>
      <c r="E133" s="18"/>
      <c r="F133" s="26"/>
      <c r="G133" s="4"/>
      <c r="H133" s="3"/>
      <c r="I133" s="36"/>
      <c r="J133" s="26"/>
      <c r="K133" s="26"/>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row>
    <row r="134" spans="1:247" s="6" customFormat="1" ht="20.25" customHeight="1">
      <c r="A134" s="3"/>
      <c r="B134" s="70" t="s">
        <v>218</v>
      </c>
      <c r="C134" s="28"/>
      <c r="D134" s="29"/>
      <c r="E134" s="30"/>
      <c r="F134" s="26"/>
      <c r="G134" s="4"/>
      <c r="H134" s="3"/>
      <c r="I134" s="26"/>
      <c r="J134" s="26"/>
      <c r="K134" s="26"/>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row>
    <row r="135" spans="1:247" s="6" customFormat="1" ht="24.75" customHeight="1">
      <c r="A135" s="3"/>
      <c r="B135" s="70" t="s">
        <v>220</v>
      </c>
      <c r="C135" s="28"/>
      <c r="D135" s="29"/>
      <c r="E135" s="30"/>
      <c r="F135" s="26"/>
      <c r="G135" s="4"/>
      <c r="H135" s="3"/>
      <c r="I135" s="26"/>
      <c r="J135" s="26"/>
      <c r="K135" s="26"/>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row>
    <row r="136" spans="1:247" s="6" customFormat="1" ht="27.75" customHeight="1">
      <c r="A136" s="3"/>
      <c r="B136" s="70" t="s">
        <v>219</v>
      </c>
      <c r="C136" s="28"/>
      <c r="D136" s="29"/>
      <c r="E136" s="30"/>
      <c r="F136" s="26"/>
      <c r="G136" s="4"/>
      <c r="H136" s="3"/>
      <c r="I136" s="26"/>
      <c r="J136" s="26"/>
      <c r="K136" s="26"/>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row>
    <row r="137" spans="1:247" s="6" customFormat="1" ht="14.4">
      <c r="A137" s="3"/>
      <c r="B137" s="8"/>
      <c r="C137" s="28"/>
      <c r="D137" s="29"/>
      <c r="E137" s="30"/>
      <c r="F137" s="26"/>
      <c r="G137" s="4"/>
      <c r="H137" s="3"/>
      <c r="I137" s="36"/>
      <c r="J137" s="26"/>
      <c r="K137" s="26"/>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row>
    <row r="138" spans="1:247" s="6" customFormat="1" ht="13.8">
      <c r="A138" s="3"/>
      <c r="B138" s="7"/>
      <c r="C138" s="28"/>
      <c r="D138" s="29"/>
      <c r="E138" s="30"/>
      <c r="F138" s="26"/>
      <c r="G138" s="4"/>
      <c r="H138" s="3"/>
      <c r="I138" s="36"/>
      <c r="J138" s="26"/>
      <c r="K138" s="26"/>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row>
    <row r="139" spans="1:247" s="6" customFormat="1" ht="13.8">
      <c r="A139" s="3"/>
      <c r="B139" s="7"/>
      <c r="C139" s="28"/>
      <c r="D139" s="29"/>
      <c r="E139" s="30"/>
      <c r="F139" s="26"/>
      <c r="G139" s="4"/>
      <c r="H139" s="3"/>
      <c r="I139" s="36"/>
      <c r="J139" s="26"/>
      <c r="K139" s="26"/>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row>
    <row r="140" spans="1:247">
      <c r="A140" s="3"/>
      <c r="B140" s="7"/>
      <c r="C140" s="28"/>
      <c r="D140" s="29"/>
      <c r="E140" s="30"/>
      <c r="F140" s="26"/>
    </row>
  </sheetData>
  <autoFilter ref="A14:L15" xr:uid="{0CBE877A-4870-45F3-B7AE-5D719EDBCC45}">
    <filterColumn colId="4" showButton="0"/>
    <filterColumn colId="9" showButton="0"/>
  </autoFilter>
  <mergeCells count="45">
    <mergeCell ref="A4:L4"/>
    <mergeCell ref="A130:G130"/>
    <mergeCell ref="A16:L16"/>
    <mergeCell ref="A1:L1"/>
    <mergeCell ref="A119:G119"/>
    <mergeCell ref="A117:I117"/>
    <mergeCell ref="A6:L6"/>
    <mergeCell ref="A116:D116"/>
    <mergeCell ref="E116:F116"/>
    <mergeCell ref="G116:L116"/>
    <mergeCell ref="A7:F9"/>
    <mergeCell ref="A10:F10"/>
    <mergeCell ref="G115:I115"/>
    <mergeCell ref="G14:G15"/>
    <mergeCell ref="A120:G120"/>
    <mergeCell ref="A121:G121"/>
    <mergeCell ref="A122:G122"/>
    <mergeCell ref="A128:G128"/>
    <mergeCell ref="A129:G129"/>
    <mergeCell ref="A115:D115"/>
    <mergeCell ref="E115:F115"/>
    <mergeCell ref="A110:L110"/>
    <mergeCell ref="A126:G126"/>
    <mergeCell ref="A127:G127"/>
    <mergeCell ref="A93:L93"/>
    <mergeCell ref="A89:L89"/>
    <mergeCell ref="G7:L7"/>
    <mergeCell ref="G8:L8"/>
    <mergeCell ref="G9:L9"/>
    <mergeCell ref="G10:L10"/>
    <mergeCell ref="J3:L3"/>
    <mergeCell ref="A11:L12"/>
    <mergeCell ref="A124:D124"/>
    <mergeCell ref="A125:G125"/>
    <mergeCell ref="L14:L15"/>
    <mergeCell ref="A13:L13"/>
    <mergeCell ref="J115:K115"/>
    <mergeCell ref="H14:H15"/>
    <mergeCell ref="I14:I15"/>
    <mergeCell ref="J14:K14"/>
    <mergeCell ref="A14:A15"/>
    <mergeCell ref="B14:B15"/>
    <mergeCell ref="C14:C15"/>
    <mergeCell ref="D14:D15"/>
    <mergeCell ref="E14:F14"/>
  </mergeCells>
  <phoneticPr fontId="7" type="noConversion"/>
  <pageMargins left="0.47" right="0.26" top="0.39" bottom="0.38" header="0.47" footer="0.5"/>
  <pageSetup paperSize="9"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2025-08-26T13:51:41Z</dcterms:modified>
</cp:coreProperties>
</file>