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238" documentId="8_{9DFA1CF6-0256-44F4-8594-AD43D3ABC009}" xr6:coauthVersionLast="47" xr6:coauthVersionMax="47" xr10:uidLastSave="{A361AA02-D053-4DFB-8FBB-11E3FEB9ADE3}"/>
  <bookViews>
    <workbookView xWindow="28680" yWindow="-120" windowWidth="29040" windowHeight="15720" xr2:uid="{00000000-000D-0000-FFFF-FFFF00000000}"/>
  </bookViews>
  <sheets>
    <sheet name="Цінова пропозиція" sheetId="6" r:id="rId1"/>
  </sheets>
  <definedNames>
    <definedName name="_xlnm._FilterDatabase" localSheetId="0" hidden="1">'Цінова пропозиція'!$A$453:$G$461</definedName>
    <definedName name="_xlnm.Print_Area" localSheetId="0">'Цінова пропозиція'!$A$1:$L$470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07" i="6" l="1"/>
  <c r="K206" i="6"/>
  <c r="F205" i="6"/>
  <c r="K190" i="6"/>
  <c r="K189" i="6"/>
  <c r="K192" i="6"/>
  <c r="K196" i="6"/>
  <c r="K327" i="6"/>
  <c r="F327" i="6"/>
  <c r="F324" i="6"/>
  <c r="F317" i="6"/>
  <c r="K329" i="6"/>
  <c r="K328" i="6"/>
  <c r="K324" i="6"/>
  <c r="K325" i="6"/>
  <c r="K326" i="6"/>
  <c r="K322" i="6"/>
  <c r="K321" i="6"/>
  <c r="K320" i="6"/>
  <c r="K319" i="6"/>
  <c r="K318" i="6"/>
  <c r="K317" i="6"/>
  <c r="K202" i="6"/>
  <c r="K201" i="6"/>
  <c r="F200" i="6"/>
  <c r="K181" i="6"/>
  <c r="F395" i="6"/>
  <c r="F393" i="6"/>
  <c r="F392" i="6"/>
  <c r="F391" i="6"/>
  <c r="F390" i="6"/>
  <c r="F401" i="6"/>
  <c r="F400" i="6"/>
  <c r="F399" i="6"/>
  <c r="F398" i="6"/>
  <c r="F404" i="6"/>
  <c r="F403" i="6"/>
  <c r="F450" i="6"/>
  <c r="F449" i="6"/>
  <c r="F447" i="6"/>
  <c r="F444" i="6"/>
  <c r="F443" i="6"/>
  <c r="F438" i="6"/>
  <c r="F437" i="6"/>
  <c r="F436" i="6"/>
  <c r="F416" i="6"/>
  <c r="F411" i="6"/>
  <c r="F408" i="6"/>
  <c r="F407" i="6"/>
  <c r="F406" i="6"/>
  <c r="F31" i="6"/>
  <c r="K77" i="6"/>
  <c r="K426" i="6"/>
  <c r="K425" i="6"/>
  <c r="K424" i="6"/>
  <c r="K423" i="6"/>
  <c r="F204" i="6"/>
  <c r="F203" i="6"/>
  <c r="K184" i="6"/>
  <c r="K185" i="6"/>
  <c r="K186" i="6"/>
  <c r="K187" i="6"/>
  <c r="K188" i="6"/>
  <c r="K191" i="6"/>
  <c r="K193" i="6"/>
  <c r="K194" i="6"/>
  <c r="K195" i="6"/>
  <c r="K197" i="6"/>
  <c r="K198" i="6"/>
  <c r="K199" i="6"/>
  <c r="K183" i="6"/>
  <c r="I101" i="6" l="1"/>
  <c r="I100" i="6"/>
  <c r="I99" i="6"/>
  <c r="I98" i="6"/>
  <c r="I97" i="6"/>
  <c r="I96" i="6"/>
  <c r="I93" i="6"/>
  <c r="I92" i="6"/>
  <c r="I91" i="6"/>
  <c r="I90" i="6"/>
  <c r="I89" i="6"/>
  <c r="I88" i="6"/>
  <c r="I87" i="6"/>
  <c r="I60" i="6"/>
  <c r="F28" i="6"/>
  <c r="I45" i="6"/>
  <c r="K284" i="6"/>
  <c r="K445" i="6"/>
  <c r="K444" i="6"/>
  <c r="K443" i="6"/>
  <c r="K442" i="6"/>
  <c r="K441" i="6"/>
  <c r="K440" i="6"/>
  <c r="K439" i="6"/>
  <c r="K438" i="6"/>
  <c r="K435" i="6"/>
  <c r="K434" i="6"/>
  <c r="K433" i="6"/>
  <c r="K432" i="6"/>
  <c r="K431" i="6"/>
  <c r="K430" i="6"/>
  <c r="K429" i="6"/>
  <c r="K428" i="6"/>
  <c r="K427" i="6"/>
  <c r="K422" i="6"/>
  <c r="K421" i="6"/>
  <c r="K420" i="6"/>
  <c r="K419" i="6"/>
  <c r="K418" i="6"/>
  <c r="K417" i="6"/>
  <c r="K416" i="6"/>
  <c r="F388" i="6"/>
  <c r="F384" i="6"/>
  <c r="F381" i="6"/>
  <c r="F380" i="6"/>
  <c r="F378" i="6"/>
  <c r="F377" i="6"/>
  <c r="F376" i="6"/>
  <c r="F372" i="6"/>
  <c r="F369" i="6"/>
  <c r="F367" i="6"/>
  <c r="F366" i="6"/>
  <c r="F365" i="6"/>
  <c r="F364" i="6"/>
  <c r="F363" i="6"/>
  <c r="F359" i="6"/>
  <c r="F357" i="6"/>
  <c r="F356" i="6"/>
  <c r="F353" i="6"/>
  <c r="K413" i="6"/>
  <c r="K412" i="6"/>
  <c r="K411" i="6"/>
  <c r="K410" i="6"/>
  <c r="K409" i="6"/>
  <c r="K394" i="6"/>
  <c r="K393" i="6"/>
  <c r="K392" i="6"/>
  <c r="K391" i="6"/>
  <c r="K390" i="6"/>
  <c r="K351" i="6"/>
  <c r="K350" i="6"/>
  <c r="K349" i="6"/>
  <c r="K348" i="6"/>
  <c r="K346" i="6"/>
  <c r="K345" i="6"/>
  <c r="K344" i="6"/>
  <c r="K343" i="6"/>
  <c r="K341" i="6"/>
  <c r="K340" i="6"/>
  <c r="K339" i="6"/>
  <c r="K338" i="6"/>
  <c r="K337" i="6"/>
  <c r="K336" i="6"/>
  <c r="D414" i="6"/>
  <c r="F414" i="6" s="1"/>
  <c r="D409" i="6"/>
  <c r="F409" i="6" s="1"/>
  <c r="K347" i="6"/>
  <c r="I400" i="6"/>
  <c r="K400" i="6" s="1"/>
  <c r="I401" i="6"/>
  <c r="K401" i="6" s="1"/>
  <c r="I398" i="6"/>
  <c r="K398" i="6" s="1"/>
  <c r="I399" i="6"/>
  <c r="K399" i="6" s="1"/>
  <c r="D396" i="6"/>
  <c r="F396" i="6" s="1"/>
  <c r="K396" i="6"/>
  <c r="K395" i="6"/>
  <c r="K370" i="6"/>
  <c r="K378" i="6" l="1"/>
  <c r="K374" i="6"/>
  <c r="K373" i="6"/>
  <c r="K371" i="6"/>
  <c r="K369" i="6"/>
  <c r="K368" i="6"/>
  <c r="K367" i="6"/>
  <c r="K364" i="6"/>
  <c r="K361" i="6"/>
  <c r="K360" i="6"/>
  <c r="K358" i="6"/>
  <c r="K357" i="6"/>
  <c r="K355" i="6"/>
  <c r="K354" i="6"/>
  <c r="K353" i="6"/>
  <c r="I376" i="6"/>
  <c r="K376" i="6" s="1"/>
  <c r="I375" i="6"/>
  <c r="K375" i="6" s="1"/>
  <c r="I372" i="6"/>
  <c r="K372" i="6" s="1"/>
  <c r="I363" i="6"/>
  <c r="K363" i="6" s="1"/>
  <c r="I362" i="6"/>
  <c r="K362" i="6" s="1"/>
  <c r="I359" i="6"/>
  <c r="K359" i="6" s="1"/>
  <c r="I366" i="6"/>
  <c r="K366" i="6" s="1"/>
  <c r="I365" i="6"/>
  <c r="K365" i="6" s="1"/>
  <c r="I356" i="6"/>
  <c r="K356" i="6" l="1"/>
  <c r="K387" i="6"/>
  <c r="K386" i="6"/>
  <c r="K385" i="6"/>
  <c r="K388" i="6"/>
  <c r="K381" i="6"/>
  <c r="K384" i="6"/>
  <c r="I382" i="6"/>
  <c r="K382" i="6" s="1"/>
  <c r="F346" i="6"/>
  <c r="F345" i="6"/>
  <c r="F343" i="6"/>
  <c r="F342" i="6"/>
  <c r="F341" i="6"/>
  <c r="F340" i="6"/>
  <c r="F339" i="6"/>
  <c r="F338" i="6"/>
  <c r="F336" i="6"/>
  <c r="F335" i="6"/>
  <c r="F334" i="6"/>
  <c r="F333" i="6"/>
  <c r="F332" i="6"/>
  <c r="F331" i="6"/>
  <c r="I383" i="6"/>
  <c r="K383" i="6" s="1"/>
  <c r="I380" i="6"/>
  <c r="K380" i="6" s="1"/>
  <c r="K308" i="6"/>
  <c r="K307" i="6"/>
  <c r="F307" i="6"/>
  <c r="K312" i="6"/>
  <c r="K311" i="6"/>
  <c r="F299" i="6"/>
  <c r="F298" i="6"/>
  <c r="F293" i="6"/>
  <c r="F287" i="6"/>
  <c r="K305" i="6"/>
  <c r="K304" i="6"/>
  <c r="K303" i="6"/>
  <c r="K302" i="6"/>
  <c r="K301" i="6"/>
  <c r="K300" i="6"/>
  <c r="K299" i="6"/>
  <c r="K298" i="6"/>
  <c r="K297" i="6"/>
  <c r="K296" i="6"/>
  <c r="K295" i="6"/>
  <c r="K294" i="6"/>
  <c r="K293" i="6"/>
  <c r="K292" i="6"/>
  <c r="K291" i="6"/>
  <c r="K290" i="6"/>
  <c r="K289" i="6"/>
  <c r="K288" i="6"/>
  <c r="K287" i="6"/>
  <c r="K286" i="6"/>
  <c r="K285" i="6"/>
  <c r="K283" i="6"/>
  <c r="K282" i="6"/>
  <c r="K281" i="6"/>
  <c r="K280" i="6"/>
  <c r="K279" i="6"/>
  <c r="K278" i="6"/>
  <c r="K277" i="6"/>
  <c r="K276" i="6"/>
  <c r="K275" i="6"/>
  <c r="F275" i="6"/>
  <c r="F274" i="6"/>
  <c r="F310" i="6" l="1"/>
  <c r="K169" i="6"/>
  <c r="K172" i="6"/>
  <c r="F172" i="6"/>
  <c r="K204" i="6"/>
  <c r="K150" i="6"/>
  <c r="F150" i="6"/>
  <c r="K178" i="6"/>
  <c r="K226" i="6"/>
  <c r="F226" i="6"/>
  <c r="K224" i="6"/>
  <c r="K223" i="6"/>
  <c r="F154" i="6"/>
  <c r="F109" i="6"/>
  <c r="F87" i="6"/>
  <c r="K94" i="6"/>
  <c r="K93" i="6"/>
  <c r="K92" i="6"/>
  <c r="K91" i="6"/>
  <c r="K90" i="6"/>
  <c r="K88" i="6"/>
  <c r="K87" i="6"/>
  <c r="K182" i="6"/>
  <c r="K266" i="6"/>
  <c r="K155" i="6"/>
  <c r="K145" i="6"/>
  <c r="K144" i="6"/>
  <c r="K143" i="6"/>
  <c r="K142" i="6"/>
  <c r="K141" i="6"/>
  <c r="K139" i="6"/>
  <c r="K138" i="6"/>
  <c r="K151" i="6"/>
  <c r="K149" i="6"/>
  <c r="K148" i="6"/>
  <c r="K147" i="6"/>
  <c r="K154" i="6"/>
  <c r="K153" i="6"/>
  <c r="F153" i="6"/>
  <c r="F151" i="6"/>
  <c r="F147" i="6"/>
  <c r="K140" i="6"/>
  <c r="F138" i="6"/>
  <c r="K137" i="6"/>
  <c r="K136" i="6"/>
  <c r="K135" i="6"/>
  <c r="K134" i="6"/>
  <c r="K133" i="6"/>
  <c r="K132" i="6"/>
  <c r="F132" i="6"/>
  <c r="K131" i="6"/>
  <c r="F131" i="6"/>
  <c r="K130" i="6"/>
  <c r="F130" i="6"/>
  <c r="K129" i="6"/>
  <c r="F129" i="6"/>
  <c r="K128" i="6"/>
  <c r="F128" i="6"/>
  <c r="K127" i="6"/>
  <c r="K126" i="6"/>
  <c r="F126" i="6"/>
  <c r="K89" i="6"/>
  <c r="K85" i="6"/>
  <c r="F85" i="6"/>
  <c r="K84" i="6"/>
  <c r="K83" i="6"/>
  <c r="F83" i="6"/>
  <c r="K82" i="6"/>
  <c r="K81" i="6"/>
  <c r="F81" i="6"/>
  <c r="K80" i="6"/>
  <c r="F80" i="6"/>
  <c r="K79" i="6"/>
  <c r="F79" i="6"/>
  <c r="K78" i="6"/>
  <c r="F78" i="6"/>
  <c r="F77" i="6"/>
  <c r="F32" i="6"/>
  <c r="K180" i="6"/>
  <c r="F180" i="6"/>
  <c r="F174" i="6"/>
  <c r="K177" i="6"/>
  <c r="K176" i="6"/>
  <c r="K175" i="6"/>
  <c r="K174" i="6"/>
  <c r="K124" i="6"/>
  <c r="F124" i="6"/>
  <c r="K113" i="6"/>
  <c r="K112" i="6"/>
  <c r="K111" i="6"/>
  <c r="K110" i="6"/>
  <c r="K109" i="6"/>
  <c r="K36" i="6"/>
  <c r="K120" i="6"/>
  <c r="I121" i="6"/>
  <c r="K121" i="6" s="1"/>
  <c r="F120" i="6"/>
  <c r="K119" i="6"/>
  <c r="K118" i="6"/>
  <c r="K52" i="6"/>
  <c r="K37" i="6"/>
  <c r="F20" i="6"/>
  <c r="F19" i="6"/>
  <c r="K171" i="6"/>
  <c r="F171" i="6"/>
  <c r="K272" i="6"/>
  <c r="K271" i="6"/>
  <c r="F271" i="6"/>
  <c r="K270" i="6"/>
  <c r="F270" i="6"/>
  <c r="K219" i="6"/>
  <c r="K230" i="6"/>
  <c r="F230" i="6"/>
  <c r="F269" i="6"/>
  <c r="K233" i="6"/>
  <c r="K232" i="6"/>
  <c r="F231" i="6"/>
  <c r="K105" i="6"/>
  <c r="K104" i="6"/>
  <c r="K103" i="6"/>
  <c r="F103" i="6"/>
  <c r="F268" i="6"/>
  <c r="K265" i="6"/>
  <c r="K264" i="6"/>
  <c r="K263" i="6"/>
  <c r="K262" i="6"/>
  <c r="K261" i="6"/>
  <c r="K260" i="6"/>
  <c r="K259" i="6"/>
  <c r="K258" i="6"/>
  <c r="K256" i="6"/>
  <c r="K255" i="6"/>
  <c r="K253" i="6"/>
  <c r="K252" i="6"/>
  <c r="K168" i="6"/>
  <c r="F168" i="6"/>
  <c r="K167" i="6"/>
  <c r="F167" i="6"/>
  <c r="F166" i="6"/>
  <c r="K165" i="6"/>
  <c r="F165" i="6"/>
  <c r="K163" i="6"/>
  <c r="F163" i="6"/>
  <c r="F162" i="6"/>
  <c r="K161" i="6"/>
  <c r="F161" i="6"/>
  <c r="K159" i="6"/>
  <c r="F159" i="6"/>
  <c r="F158" i="6"/>
  <c r="K157" i="6"/>
  <c r="F157" i="6"/>
  <c r="F27" i="6"/>
  <c r="K102" i="6"/>
  <c r="F102" i="6"/>
  <c r="K101" i="6"/>
  <c r="F101" i="6"/>
  <c r="K100" i="6"/>
  <c r="F100" i="6"/>
  <c r="K99" i="6"/>
  <c r="F99" i="6"/>
  <c r="K98" i="6"/>
  <c r="F98" i="6"/>
  <c r="K97" i="6"/>
  <c r="F97" i="6"/>
  <c r="K96" i="6"/>
  <c r="F96" i="6"/>
  <c r="F251" i="6" l="1"/>
  <c r="F237" i="6"/>
  <c r="F236" i="6"/>
  <c r="F234" i="6"/>
  <c r="F227" i="6"/>
  <c r="F220" i="6"/>
  <c r="F216" i="6"/>
  <c r="F215" i="6"/>
  <c r="F209" i="6"/>
  <c r="K114" i="6"/>
  <c r="K108" i="6"/>
  <c r="K34" i="6"/>
  <c r="F39" i="6"/>
  <c r="F34" i="6"/>
  <c r="F16" i="6"/>
  <c r="K54" i="6"/>
  <c r="K55" i="6"/>
  <c r="K56" i="6"/>
  <c r="K57" i="6"/>
  <c r="K58" i="6"/>
  <c r="K59" i="6"/>
  <c r="K60" i="6"/>
  <c r="K61" i="6"/>
  <c r="K62" i="6"/>
  <c r="K63" i="6"/>
  <c r="K64" i="6"/>
  <c r="K65" i="6"/>
  <c r="K66" i="6"/>
  <c r="K67" i="6"/>
  <c r="K68" i="6"/>
  <c r="K315" i="6"/>
  <c r="F315" i="6"/>
  <c r="K314" i="6"/>
  <c r="F314" i="6"/>
  <c r="K267" i="6"/>
  <c r="K257" i="6"/>
  <c r="K254" i="6"/>
  <c r="K251" i="6"/>
  <c r="K250" i="6"/>
  <c r="K249" i="6"/>
  <c r="K248" i="6"/>
  <c r="K247" i="6"/>
  <c r="K246" i="6"/>
  <c r="K245" i="6"/>
  <c r="K244" i="6"/>
  <c r="K243" i="6"/>
  <c r="K242" i="6"/>
  <c r="K241" i="6"/>
  <c r="K240" i="6"/>
  <c r="K239" i="6"/>
  <c r="K238" i="6"/>
  <c r="K237" i="6"/>
  <c r="K235" i="6"/>
  <c r="K229" i="6"/>
  <c r="K228" i="6"/>
  <c r="K225" i="6"/>
  <c r="K222" i="6"/>
  <c r="K221" i="6"/>
  <c r="K220" i="6"/>
  <c r="K218" i="6"/>
  <c r="K217" i="6"/>
  <c r="K216" i="6"/>
  <c r="K215" i="6"/>
  <c r="K214" i="6"/>
  <c r="K213" i="6"/>
  <c r="K212" i="6"/>
  <c r="K211" i="6"/>
  <c r="K210" i="6"/>
  <c r="K209" i="6"/>
  <c r="K122" i="6"/>
  <c r="F122" i="6"/>
  <c r="F118" i="6"/>
  <c r="K117" i="6"/>
  <c r="K116" i="6"/>
  <c r="K115" i="6"/>
  <c r="F114" i="6"/>
  <c r="F107" i="6"/>
  <c r="K76" i="6"/>
  <c r="F76" i="6"/>
  <c r="K74" i="6"/>
  <c r="K73" i="6"/>
  <c r="K72" i="6"/>
  <c r="K71" i="6"/>
  <c r="F71" i="6"/>
  <c r="K70" i="6"/>
  <c r="F70" i="6"/>
  <c r="K69" i="6"/>
  <c r="F68" i="6"/>
  <c r="F67" i="6"/>
  <c r="F65" i="6"/>
  <c r="F63" i="6"/>
  <c r="F62" i="6"/>
  <c r="F61" i="6"/>
  <c r="F60" i="6"/>
  <c r="F59" i="6"/>
  <c r="F57" i="6"/>
  <c r="F56" i="6"/>
  <c r="F55" i="6"/>
  <c r="F54" i="6"/>
  <c r="K53" i="6"/>
  <c r="F52" i="6"/>
  <c r="K51" i="6"/>
  <c r="K50" i="6"/>
  <c r="F50" i="6"/>
  <c r="K49" i="6"/>
  <c r="F49" i="6"/>
  <c r="K48" i="6"/>
  <c r="F48" i="6"/>
  <c r="K47" i="6"/>
  <c r="F47" i="6"/>
  <c r="K45" i="6"/>
  <c r="F45" i="6"/>
  <c r="K44" i="6"/>
  <c r="F44" i="6"/>
  <c r="K43" i="6"/>
  <c r="F43" i="6"/>
  <c r="K42" i="6"/>
  <c r="F42" i="6"/>
  <c r="F41" i="6"/>
  <c r="K40" i="6"/>
  <c r="K39" i="6"/>
  <c r="K38" i="6"/>
  <c r="K35" i="6"/>
  <c r="F30" i="6"/>
  <c r="F29" i="6"/>
  <c r="F26" i="6"/>
  <c r="F25" i="6"/>
  <c r="F24" i="6"/>
  <c r="F23" i="6"/>
  <c r="F22" i="6"/>
  <c r="F21" i="6"/>
  <c r="F18" i="6"/>
  <c r="F17" i="6"/>
  <c r="J451" i="6" l="1"/>
  <c r="E451" i="6"/>
  <c r="E452" i="6" l="1"/>
</calcChain>
</file>

<file path=xl/sharedStrings.xml><?xml version="1.0" encoding="utf-8"?>
<sst xmlns="http://schemas.openxmlformats.org/spreadsheetml/2006/main" count="1152" uniqueCount="551">
  <si>
    <t>№ п/п</t>
  </si>
  <si>
    <t>Фірмовий Бланк</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</si>
  <si>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</si>
  <si>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</si>
  <si>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Відомості про підприємство</t>
  </si>
  <si>
    <t>Відомості про особу (осіб), які уповноважені представляти інтереси Учасника</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</si>
  <si>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</si>
  <si>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Реквізити (адреса - юридична та фактична, телефон,  телефон для контактів, e-mail, розрахунковий рахунок)</t>
  </si>
  <si>
    <t>м2</t>
  </si>
  <si>
    <t>кг</t>
  </si>
  <si>
    <t>л</t>
  </si>
  <si>
    <t>м</t>
  </si>
  <si>
    <t>шт</t>
  </si>
  <si>
    <t>м3</t>
  </si>
  <si>
    <t>т</t>
  </si>
  <si>
    <t>мп</t>
  </si>
  <si>
    <t>Найменування робіт</t>
  </si>
  <si>
    <t>Од.вим.</t>
  </si>
  <si>
    <t>К-ть</t>
  </si>
  <si>
    <t>Вартість, грн., з ПДВ</t>
  </si>
  <si>
    <t>Найменування матеріалів</t>
  </si>
  <si>
    <t>од.</t>
  </si>
  <si>
    <t>всього</t>
  </si>
  <si>
    <t>Демонтажні роботи</t>
  </si>
  <si>
    <t>Демонтаж штукатурки стель</t>
  </si>
  <si>
    <t>Демонтаж штукатурки стін</t>
  </si>
  <si>
    <t>Демонтаж дверного блока</t>
  </si>
  <si>
    <t>Чистка від фарби труб опалення та водопостачання</t>
  </si>
  <si>
    <t>Демонтаж існуючого оздоблення підлоги</t>
  </si>
  <si>
    <t>Демонтаж існуючої електрофурнітури</t>
  </si>
  <si>
    <t>компл.</t>
  </si>
  <si>
    <t>Виємка існуючого грунту вручну (всередині приміщення)</t>
  </si>
  <si>
    <t>Стяжка механізованим способом h=50мм</t>
  </si>
  <si>
    <t>Пісок річковий</t>
  </si>
  <si>
    <t>Демпферна стрічка</t>
  </si>
  <si>
    <t>Монтаж ПВХ-мембран з геотекстилем</t>
  </si>
  <si>
    <t>S-Felt A 300 - Поліпропіленовий геотекстиль, 300 г/м2</t>
  </si>
  <si>
    <t>Sikaplan TB 15 - армована баластна ТПО мембрана</t>
  </si>
  <si>
    <t>м.п.</t>
  </si>
  <si>
    <t>Протигрибкова обробка стін та стель</t>
  </si>
  <si>
    <t>Антисептик протигрибковий SchimmelSTOP BauGut</t>
  </si>
  <si>
    <t>Нанесення адгезійного шару під штукатурку</t>
  </si>
  <si>
    <t>Siltek E-5 Elastic Ґрунтівка еластична (10 л)</t>
  </si>
  <si>
    <t>Герметизація примикань стрічкою SCHÖNOX ST 50</t>
  </si>
  <si>
    <t>Siltek  Стрічка гідроізоляційна 120 мм x 10 м (1 шт.)</t>
  </si>
  <si>
    <t>Оздоблювальні роботи. Стіни</t>
  </si>
  <si>
    <t>Грунтовка (нормально поглинаючих площин)</t>
  </si>
  <si>
    <t>Ґрунтовка глибокопроникна Ceresit CT 17</t>
  </si>
  <si>
    <t>Виготовлення прямих дверних укосів, штукатурка гіпсова</t>
  </si>
  <si>
    <t>Штукатурка Knauf Rotband 30 кг</t>
  </si>
  <si>
    <t>Встановлення перфорованого кутика</t>
  </si>
  <si>
    <t>Кутник перфорований</t>
  </si>
  <si>
    <t>Грунтовка (нормально поглинаючих площин) перед штукатуркою</t>
  </si>
  <si>
    <t>Грунтовка адгезионная Knauf Бетонконтакт</t>
  </si>
  <si>
    <t>Штукатурка площин стін цементно-вапняна суміш</t>
  </si>
  <si>
    <t>Маяк штукатурний</t>
  </si>
  <si>
    <t>Грунтовка укосів перед оздобленням</t>
  </si>
  <si>
    <t>Шпаклівка старт укосів</t>
  </si>
  <si>
    <t>Шпаклевка Knauf MULTI-FINISH</t>
  </si>
  <si>
    <t>Грунтовка укосів перед склохолстом</t>
  </si>
  <si>
    <t>Оклеювання склохолста</t>
  </si>
  <si>
    <t>Склохолст</t>
  </si>
  <si>
    <t>Клей для склохолста</t>
  </si>
  <si>
    <t>Шпаклівка фініш укосів</t>
  </si>
  <si>
    <t>Фарба латексна Feidal Mattlatex мат колорована</t>
  </si>
  <si>
    <t>Колір узгодити</t>
  </si>
  <si>
    <t>Грунтовка стін перед шпаклюванням</t>
  </si>
  <si>
    <t>Грунтовка стін перед склохолстом</t>
  </si>
  <si>
    <t>Оклеювання склохолста (стіни)</t>
  </si>
  <si>
    <t>Шпаклівка фініш стін</t>
  </si>
  <si>
    <t>Наждачний папір р180</t>
  </si>
  <si>
    <t>Фарбування</t>
  </si>
  <si>
    <t>Монтаж декоративного пластикового кутника</t>
  </si>
  <si>
    <t>Кутник пластиковий 20*20 захисний м'який</t>
  </si>
  <si>
    <t>Клей монтажний</t>
  </si>
  <si>
    <t>Фарба масляна ПФ-115</t>
  </si>
  <si>
    <t>Клейка армована стрічка Optima Duct tape</t>
  </si>
  <si>
    <t>Ґрунтовка глибокопроникаюча Ceresit CT17</t>
  </si>
  <si>
    <t>Клей для плитки СМ-11</t>
  </si>
  <si>
    <t>Оздоблювальні роботи. Стеля</t>
  </si>
  <si>
    <t>Штукатурка площин стелі цементно-вапняна суміш</t>
  </si>
  <si>
    <t>Грунтовка стелі перед шпаклюванням</t>
  </si>
  <si>
    <t>Шпаклівка старт стель</t>
  </si>
  <si>
    <t>Грунтовка стелі перед склохолстом</t>
  </si>
  <si>
    <t>Оклеювання склохолста (стеля)</t>
  </si>
  <si>
    <t>Шпаклівка фініш стель</t>
  </si>
  <si>
    <t>Підлогове покриття</t>
  </si>
  <si>
    <t>Вирівнювання сходового маршу існуючого</t>
  </si>
  <si>
    <t>Керамогранітна плитка</t>
  </si>
  <si>
    <t>Клей для плитки Ceresit CM 117 Flex 25 кг</t>
  </si>
  <si>
    <t>Еластичний водостійкий кольоровий шов до 5 мм  Ceresit  СЕ 40 aguastatic</t>
  </si>
  <si>
    <t>Інженерні системи</t>
  </si>
  <si>
    <t>Автоматичний вимикач С25 А, тип С, HL-C25/1р Eaton Moeller HL</t>
  </si>
  <si>
    <t>Автоматичний вимикач С16 А, тип С, HL-C16/1р Eaton Moeller HL</t>
  </si>
  <si>
    <t>Провід ПВ4 2,5 кв мм, гнучкий, білий</t>
  </si>
  <si>
    <t>Шина PEN «земля-нуль» 6x9 мм 18/2</t>
  </si>
  <si>
    <t>Монтаж електроточок (розмітка, монтажний отвір, підрозетнник) цегла</t>
  </si>
  <si>
    <t>точ</t>
  </si>
  <si>
    <t>Підрозетник ф67мм</t>
  </si>
  <si>
    <t>Монтаж електрофурнітури</t>
  </si>
  <si>
    <t>Розетка Schneider Electric Asfora із заземленням Біла</t>
  </si>
  <si>
    <t>1-клавішний вимикач Schneider Electric Asfora 10A Білий</t>
  </si>
  <si>
    <t>Датчик руху настінний Євросвітло SW-02 180° Білий</t>
  </si>
  <si>
    <t>Труба гофрована 20 ПВХ вогнестійка</t>
  </si>
  <si>
    <t>Стрічка ізоляційна, 20 м</t>
  </si>
  <si>
    <t>Колодка клемна</t>
  </si>
  <si>
    <t>комл</t>
  </si>
  <si>
    <t>Установка розподільчих коробок</t>
  </si>
  <si>
    <t>Коробка розподільна Schneider Electric для зовнішньої установки 100х100х50</t>
  </si>
  <si>
    <t>Різка штроб під кабель</t>
  </si>
  <si>
    <t>Встановлення припливно-витяжної вентиляції</t>
  </si>
  <si>
    <t>Утеплювач для труб (мерилон) 125 мм</t>
  </si>
  <si>
    <t xml:space="preserve">Труба вентиляційна 125 мм </t>
  </si>
  <si>
    <t>Тройник вентиляційний 125 мм</t>
  </si>
  <si>
    <t>Коліно 90 125 мм</t>
  </si>
  <si>
    <t>Анемостат Вентс А 125 ВРФ</t>
  </si>
  <si>
    <t>Перехід повітропровода 125 (круглий) на 204х60 мм</t>
  </si>
  <si>
    <t>Повітропровод 204х60 мм</t>
  </si>
  <si>
    <t>Коліно 90 204х60 мм</t>
  </si>
  <si>
    <t>Кріплення для труби 204х60 мм (комплект)</t>
  </si>
  <si>
    <t>Решітка 204х60 мм</t>
  </si>
  <si>
    <t>З'єднання для повітропроводів 125 мм</t>
  </si>
  <si>
    <t>Кріплення для труби 125 мм (комплект)</t>
  </si>
  <si>
    <t>Монтаж системи опалення</t>
  </si>
  <si>
    <t>Труба 20 PPR Fiber</t>
  </si>
  <si>
    <t>Комплект фітингів для приєднання до існуючої системи</t>
  </si>
  <si>
    <t>Інші роботи</t>
  </si>
  <si>
    <t>Витратні матеріали (мішки і т.д.)</t>
  </si>
  <si>
    <t>шт.</t>
  </si>
  <si>
    <t>Післябудівельне прибирання, клінинг</t>
  </si>
  <si>
    <t>посл.</t>
  </si>
  <si>
    <t>Миючі засоби</t>
  </si>
  <si>
    <t>Всього, роботи, за кошторисом</t>
  </si>
  <si>
    <t>Всього, матеріали, за кошторисом</t>
  </si>
  <si>
    <t>Сума, роботи з матеріалами</t>
  </si>
  <si>
    <t>(Прізвище, ім’я, по батькові, посада, контактний телефон).</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</si>
  <si>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</si>
  <si>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</si>
  <si>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Влаштування підвісної стелі типу Армстронг</t>
  </si>
  <si>
    <t>Підвіс Click-Fix</t>
  </si>
  <si>
    <t>Стержень закріплюючий 1000мм</t>
  </si>
  <si>
    <t xml:space="preserve">Герметизація примикань </t>
  </si>
  <si>
    <t>Герметик акриловий SOUDAL 280 мл</t>
  </si>
  <si>
    <t>тюб</t>
  </si>
  <si>
    <t>Влаштування стель</t>
  </si>
  <si>
    <t xml:space="preserve">Демонтаж існуючого опалення (труб) </t>
  </si>
  <si>
    <t xml:space="preserve">Демонтаж існуючого опалення (радіатори) </t>
  </si>
  <si>
    <t>Екструдований пінополістирол Техноплекс 1180х580х50 мм</t>
  </si>
  <si>
    <t xml:space="preserve">Демонтаж віконних блоків </t>
  </si>
  <si>
    <t>Демонтаж плитки</t>
  </si>
  <si>
    <t>блок</t>
  </si>
  <si>
    <t>Монтаж дверних доводчиків</t>
  </si>
  <si>
    <t>Монтаж дверного блоку одностулкового (МДФ)</t>
  </si>
  <si>
    <t>Дверні прорізи (МДФ)</t>
  </si>
  <si>
    <t>Монтаж дверного блоку одностулкового (протипожежні)</t>
  </si>
  <si>
    <t>Дверні прорізи (протипожежні)</t>
  </si>
  <si>
    <t>Дверні прорізи (металеві вхідні)</t>
  </si>
  <si>
    <t>Монтаж дверного блоку одностулкового (металеві)</t>
  </si>
  <si>
    <t>Монтаж дверного блоку двстулкового (металеві)</t>
  </si>
  <si>
    <t>Витяжний вентилятор Вентс ТТ ПРО 125 з комплектом стельових кріплень та пультом керування</t>
  </si>
  <si>
    <t>Радиатор стальний панельний 22х500х1200</t>
  </si>
  <si>
    <t>Радиатор стальний панельний 22х500х500</t>
  </si>
  <si>
    <t>Термоголовка з краном комплект (Данфос або аналог)</t>
  </si>
  <si>
    <t>Труба 25 PPR Fiber</t>
  </si>
  <si>
    <t>Поліетиленова теплоізоляція 20 мм</t>
  </si>
  <si>
    <t>Поліетиленова теплоізоляція 25 мм</t>
  </si>
  <si>
    <t>Гребінка для приєднання гілок опалення для подачі-обратки, 4 шт. гілок опаленння 3/4", приєднання подача-обратнка 1", нержавіюча сталь</t>
  </si>
  <si>
    <t>Комплект приєднання гребінки</t>
  </si>
  <si>
    <t>Труба 32 PPR Fiber</t>
  </si>
  <si>
    <t>Поліетиленова теплоізоляція 32 мм (червона)</t>
  </si>
  <si>
    <t>Поліетиленова теплоізоляція 32 мм (синя)</t>
  </si>
  <si>
    <t>Кран вентильний нерж. 1" з перехідниками "американками" для підключення до PPR 32</t>
  </si>
  <si>
    <t>Бак розширювальний 40 л. нержавійка</t>
  </si>
  <si>
    <t>Прокладання труб в штробах з кріпленням</t>
  </si>
  <si>
    <t>Встановлення щитка  36 модулів</t>
  </si>
  <si>
    <t>Щит на 36 модулів врізний</t>
  </si>
  <si>
    <t>LED панель 600x600 мм 36Вт 4000К 5000К 6500К серія ECO, e121001</t>
  </si>
  <si>
    <t>Влаштування натяжних ПВХ стель</t>
  </si>
  <si>
    <t>Стеля натяжна матова</t>
  </si>
  <si>
    <t>Профіль стіновий</t>
  </si>
  <si>
    <t>Кільце з кріпленням для точкового світильника д.100</t>
  </si>
  <si>
    <t>Монтаж світильників стельових в Армостронг</t>
  </si>
  <si>
    <t xml:space="preserve">Фарбування труб </t>
  </si>
  <si>
    <t>Монтаж світильників стельових в натяжну ПВХ стелю</t>
  </si>
  <si>
    <t xml:space="preserve">Укладання проводу силового </t>
  </si>
  <si>
    <t xml:space="preserve">Прокладання слабострумних мереж </t>
  </si>
  <si>
    <t>Розетка RJ45 Shneider Electric</t>
  </si>
  <si>
    <t>Матеріал Замовника</t>
  </si>
  <si>
    <t>Стельовий світильник Philips DN020B G3 3.5W 6500К D80 GM</t>
  </si>
  <si>
    <t>Кабель КПВ-ВП (350) 4*2*0,51</t>
  </si>
  <si>
    <t>Монтаж бойлеру непрямого нагріву, 200 л</t>
  </si>
  <si>
    <t>Бойлер непрямого нагріву Aqua-world 1 200 л мідний теплообмінник нержавіючий бак (ТБ101-10)</t>
  </si>
  <si>
    <t>Сонячний колектор на вакуумних трубах 25 (ТС001-25)</t>
  </si>
  <si>
    <t>Насосна станція Wilo для сонячного колектора геліосистеми SR961 Солар</t>
  </si>
  <si>
    <t>Вікно ПВХ, профіль 5 камерний Rehau 60(або аналог). Фурнітура Maco (абоаналог). Склопакет 4-14-4-14-4,поворотно-відкідний  механізм, відлив1200х150 мм, підвіконня 1200х350 мм. Розмір 1200х1100 мм</t>
  </si>
  <si>
    <t>Двері металеві, зовнішні, EI60. Розмір 1300(800+500)х2000 мм
Фасад зашивається з обох сторін по всій площі.  Варіанти виконання:
- вогнестійкий МДФ (EI60);
- вогнестійкі дерев'яні декоровані панелі (EI60);
Клас взломостійкості: RC 3;
Клас кулестійкості: ОЗК 2 «БО»;
Межа вогнетривкості EI 60;
Повітропроникність: не більше 1,5 кг/м2/годину;
Опір теплопередачі: щонайменше 0,6 м2*град/Вт;
Кут відкриття дверного полотна щонайменше 100 градусів.
Петлі накладні. Розрахунок кількості та типу петель здійснити в залежності від ваги конструкції з урахуванням гарантованого забезпечення до 100 000 циклів відкривання дверей.
Конструктивні рішення та комплектуючі приймати з урахуванням високої прохідної здатності для офісного приміщення
Замки:
1. Електромагнітний врізний замок YLI YM-2400SL 12В
2. Замок врізний двосистемний MOTTURA 54.J939M-D MyKey. Накладки хромові під сувальдний ключ з двох сторін (ключ-ключ).
Циліндр ключ-засув.
Накладка хромова під циліндр з внутрішньої сторони.</t>
  </si>
  <si>
    <t>Двері металеві, зовнішні, EI60. Розмір 900х2000 мм
Фасад зашивається з обох сторін по всій площі.  Варіанти виконання:
- вогнестійкий МДФ (EI60);
- вогнестійкі дерев'яні декоровані панелі (EI60);
Клас взломостійкості: RC 3;
Клас кулестійкості: ОЗК 2 «БО»;
Межа вогнетривкості EI 60;
Повітропроникність: не більше 1,5 кг/м2/годину;
Опір теплопередачі: щонайменше 0,6 м2*град/Вт;
Кут відкриття дверного полотна щонайменше 100 градусів.
Петлі накладні. Розрахунок кількості та типу петель здійснити в залежності від ваги конструкції з урахуванням гарантованого забезпечення до 100 000 циклів відкривання дверей.
Конструктивні рішення та комплектуючі приймати з урахуванням високої прохідної здатності для офісного приміщення
Замки:
1. Електромагнітний врізний замок YLI YM-2400SL 12В
2. Замок врізний двосистемний MOTTURA 54.J939M-D MyKey. Накладки хромові під сувальдний ключ з двох сторін (ключ-ключ).
Циліндр ключ-засув.
Накладка хромова під циліндр з внутрішньої сторони.</t>
  </si>
  <si>
    <t>Демонтаж дверного блока (металевого)</t>
  </si>
  <si>
    <t>Демонтаж дерев'яної вагонки з стін</t>
  </si>
  <si>
    <t>Бетон В25 з додаванням фібри</t>
  </si>
  <si>
    <t>Шліфування та знепилення основи механізованим способом</t>
  </si>
  <si>
    <t>Штукатурка Siltek PM-10 цементно-вапняна</t>
  </si>
  <si>
    <t>OSB-3 лист 10 мм</t>
  </si>
  <si>
    <t>Влаштування плитки керамогранітної на підлозі</t>
  </si>
  <si>
    <t>ПВХ Forbo Enduro 69203DR3</t>
  </si>
  <si>
    <t>Клей Thomsit K188E, 12 кг</t>
  </si>
  <si>
    <t>Влаштування плитки ПВХ</t>
  </si>
  <si>
    <t>Вирівнювання підлог нівеліючою сумішшю</t>
  </si>
  <si>
    <t>Суміш самовирівнююча Siltek F-50 25 кг</t>
  </si>
  <si>
    <t xml:space="preserve">Сітка зварна 100х100х4 </t>
  </si>
  <si>
    <t>Влаштування основи під підлоги</t>
  </si>
  <si>
    <t>Двері металеві протипожежні з монтажем, рама тощиною 100 мм (профільна труба 60х40 мм + 40х60 мм), стулка товщиною 75 мм, листовий метал 1,5мм.
Колір RAL 9003 (або близький).
Внутрішнє утеплення вогнестійка базальтова вата, протипожежна стійкість 60 хвилин.
Два контури ущільнювача протипожежні спінюючі.
Три петлі для протипожежних дверей  IBFM 543 (або аналог).
Замок для протипожежних дверей ISEO 216120654P (або аналог).
Ручка протипожежна ISEO 032413 SILVER mov-mov (або аналог).
Циліндр  ключ/ключ, з набором ключів (мінімум три ключі).
Лиштва  з однієї сторони шириною 70 мм.
Поріг з накладкою з нержавіючої сталі.
Розмір 800х2050 мм
Доводчик GEZE</t>
  </si>
  <si>
    <t>Віконні прорізи</t>
  </si>
  <si>
    <t xml:space="preserve">Влаштування плинтусу з ПВХ </t>
  </si>
  <si>
    <t>Влаштування плитки ПВХ на сходовому марші</t>
  </si>
  <si>
    <t>Профіль кутовий для для вкладання ПВХ на сходи, анодований алюміній, зовнішній, LVT</t>
  </si>
  <si>
    <t>Профіль кутовий для для вкладання ПВХ на сходи, анодований алюміній, внутрішній, LVT</t>
  </si>
  <si>
    <t xml:space="preserve">Підложка вирівнююча для ПВХ </t>
  </si>
  <si>
    <t>Влаштування перил сходового маршу</t>
  </si>
  <si>
    <t>Перила сходового маршу, висота 1000 мм, алюміній анодований, чотири пояси, верхній труба 32 мм, нижні труба 10-16 мм</t>
  </si>
  <si>
    <t xml:space="preserve">Монтаж слабострумного обладння </t>
  </si>
  <si>
    <t>Датчик DoorProtect Jeweller</t>
  </si>
  <si>
    <t>Датчик CombiProtect Jeweller</t>
  </si>
  <si>
    <t>Датчи FireProtect 2 SB (Heat/Smoke)</t>
  </si>
  <si>
    <t>Сирена StreetSiren Jeweller</t>
  </si>
  <si>
    <t>Слабостумне обладнання (сигналізація)</t>
  </si>
  <si>
    <t>Слабостумне обладнання (обчислвальна мережа)</t>
  </si>
  <si>
    <t>Монтаж шафи настінної 19"</t>
  </si>
  <si>
    <t>Шафа настінна 19" 9U , глибина 600 мм</t>
  </si>
  <si>
    <t>Демонтаж дерев'яної перегородки</t>
  </si>
  <si>
    <t>Влаштування ГК перегородки</t>
  </si>
  <si>
    <t>Профіль направляючий UW 100, товщина 0,55 мм</t>
  </si>
  <si>
    <t>Профіль стієчний CW 100, товщина 0,55 мм</t>
  </si>
  <si>
    <t>Стрічка Вібростек М-150</t>
  </si>
  <si>
    <t>Шпаклівка для швів Knauf FUGENFULLER</t>
  </si>
  <si>
    <t>Грунтовка глибокопроникна Ceresit CT 17</t>
  </si>
  <si>
    <t>Стрічка армована клейка</t>
  </si>
  <si>
    <t>Брус 50х50 строганий, оброблений вогнебіозахистом</t>
  </si>
  <si>
    <t>Влаштування основи під ПВХ підлогу (дерев'на підлога)</t>
  </si>
  <si>
    <t>Клей монтажний універсальний Siltek Multifix</t>
  </si>
  <si>
    <t>комплект</t>
  </si>
  <si>
    <t>Санвузол</t>
  </si>
  <si>
    <t>Влаштування комплекту перегородок з ЛДСП</t>
  </si>
  <si>
    <t>Фасадна частина 2700 х 2100 мм, з трьома дверима, відповідно до ескізу у додатку. ЛДСП 25 мм. 2 двері з сантехнічною засувкою, 1 з замком на ключі</t>
  </si>
  <si>
    <t>Бокова перегородка 1000 х 2100 мм, з трьома дверима, відповідно до ескізу у додатку</t>
  </si>
  <si>
    <t>Влаштування обладнання санвузлу</t>
  </si>
  <si>
    <t>Комплект 5в1: Інсталяція Geberit із клавішею+ Підвісний безобідковий унітаз Crow</t>
  </si>
  <si>
    <t>Рукомийник з тумбою 600х400 зі змішувачем та сифоном
(Geberit)</t>
  </si>
  <si>
    <t>Монтаж рушникосушарки</t>
  </si>
  <si>
    <t>Рушникосушарка MARIO Класик-I 1090х530 TR K</t>
  </si>
  <si>
    <t>Монтаж рукомийника з тумбою 600х400 зі змішувачем та сифоном</t>
  </si>
  <si>
    <t>Монтаж рукосушарки</t>
  </si>
  <si>
    <t>Сушарка для рук TRENTO Professional 1800W</t>
  </si>
  <si>
    <t>Влаштування каналізації</t>
  </si>
  <si>
    <t>Труба каналізаційна ДУ 50 Valrom</t>
  </si>
  <si>
    <t>Труба каналізаційна ДУ 110 Valrom</t>
  </si>
  <si>
    <t>Утеплювач ДУ 110 меріал</t>
  </si>
  <si>
    <t>Утеплювач ДУ 50 меріал</t>
  </si>
  <si>
    <t>Комплект фітингів для каналізації</t>
  </si>
  <si>
    <t>Комплект фітингів PPR для приєднання змішувачів та інсталяцій та пральної машини</t>
  </si>
  <si>
    <t>Влаштування фальш стіни для інсталяцій</t>
  </si>
  <si>
    <t>Профіль направляючий UW 50, товщина 0,55 мм</t>
  </si>
  <si>
    <t>Профіль стієчний CW 50, товщина 0,55 мм</t>
  </si>
  <si>
    <t>Кухня</t>
  </si>
  <si>
    <t xml:space="preserve">Меблі кухонні </t>
  </si>
  <si>
    <t>Стіл кухонний 2000х750, ЛДСП 25 мм, білий, на металевій рамі, резинові накладки на ніжки</t>
  </si>
  <si>
    <t>Стільці кухонні</t>
  </si>
  <si>
    <t>Кріплення для мікрохвильової печі</t>
  </si>
  <si>
    <t>Кронштейн для мікрохвильової печі Nest Металик хром арт 36629</t>
  </si>
  <si>
    <t>Вентиляція та кондиціонування</t>
  </si>
  <si>
    <t>Влаштування рекупараторів</t>
  </si>
  <si>
    <t>Prana 200C Eco Life M2023</t>
  </si>
  <si>
    <t>Кондиционер (тепловой насос) C&amp;H CH-S09FTXLA2-NG (WiFi)</t>
  </si>
  <si>
    <t>Монтаж кондиціонерів</t>
  </si>
  <si>
    <t>Фреонопровод, відвід конденсату</t>
  </si>
  <si>
    <t>Двері, глухі,  сотове заповнення, товщиною 40 мм. 
Матеріал стулки - сосна, додатково укріплений 6 горизонтальними ребрами жорсткості. (сосна).
Обшивка вологостійкою МДФ плитою товщиною 6 мм. Покриття УФ-емаль.
Колір RAL 9003 (або близький).
Завіси прихованого монтажу CEMOM ESTETIC-80A (або аналог).
Замок SIBA 10037/D - 62/40 CP (або аналог). 
Циліндр 30/30 ключ/завертка, з набором ключів (мінімум три ключі).
Декоративна накладка для євроциліндра WB PZ SIBA SSR01 з нержавіючої сталі (або аналог).
Ручка SIBA PARIS з нержавіючої сталі (або аналог).
Підсилення під дотягувач.
Охоплююча коробка "телескоп" шириною 350 мм, товщиною 12 мм, з лиштвою 70 мм. Матеріал - МДФ.
Бажаний вигляд дверей наведено на малюнку нижче   Розміри 800×2050 Ручка/ замок   Дг1л, ДГ1п
Доводчик GEZE</t>
  </si>
  <si>
    <t>Блок розеток Kingda 19" 1U на 8 підключень Schuko для серверної шафи/стійки (KD-PDU-GM-1U-P8)</t>
  </si>
  <si>
    <t>Демонтаж дерев'яних підлог</t>
  </si>
  <si>
    <t>Плитка керамічна 600х300</t>
  </si>
  <si>
    <t>Влаштування перегородки з ГКЛ</t>
  </si>
  <si>
    <t>Плінтус-короб з коекструзією ТІС, ТІС, Плінтус срібло (з фітингами)</t>
  </si>
  <si>
    <t>Заміна вікон по ДСТУ</t>
  </si>
  <si>
    <t>Кабель 3х1,5 Одескабель ГОСТ</t>
  </si>
  <si>
    <t>Кабель 3х2,5 Одескабель ГОСТ</t>
  </si>
  <si>
    <t>Труба гофрована двошарова 32 мм</t>
  </si>
  <si>
    <t>Монтаж зовнішнього освітлення</t>
  </si>
  <si>
    <t>Світильник лінійний для зовнішнього встановлення 18 Вт, ЛЕД</t>
  </si>
  <si>
    <t>Датчик газу</t>
  </si>
  <si>
    <t>Фільтр зворотного осмосу Ecosoft Absolute з мінералізатором (MO675MECO)</t>
  </si>
  <si>
    <t>Встановлення системи зворотнього осмосу</t>
  </si>
  <si>
    <t>Монтаж вуличного кріплення для старлинк</t>
  </si>
  <si>
    <t>Кронштейн для кріплення на фасадній стіні антени STARLINK GEN.2</t>
  </si>
  <si>
    <t>Встановлення ПВХ дверей</t>
  </si>
  <si>
    <t>Вікно ПВХ, профіль 5 камерний Rehau 60(або аналог). Фурнітура Maco з замком на ключі (абоаналог). Сендвіч заповнення,поворотний  механізм, відлив 700х150 мм.. Розмір 700х1300 мм</t>
  </si>
  <si>
    <t>Монтаж сонячного колектора на вакуумних трубах</t>
  </si>
  <si>
    <t>Заміна покрівлі</t>
  </si>
  <si>
    <t>Фарбування металоконструкцій</t>
  </si>
  <si>
    <t>Фарбування металоконструкцій (перил та сходів)</t>
  </si>
  <si>
    <t>Уайт спіріт</t>
  </si>
  <si>
    <t>Розбирання покриттів покрівлі з хвилястих азбестоцементних листів</t>
  </si>
  <si>
    <t>Монтаж покрівельного покриття зпрофільованого листа при висоті будівлідо 25 м /монтаж конструкцiй,пофарбованих у заводських умовах, абонепофарбованих, що поставляються впакетах/</t>
  </si>
  <si>
    <t>Профнастил Partner HC-44 0.451100х2500 мм з матовим покриттям</t>
  </si>
  <si>
    <t>Саморіз покрівельний (або аналог)</t>
  </si>
  <si>
    <t>Закладення швів герметиком, площеюпоперечного перерізу до 1 см2 наповерхні, горизонтальної (стикипрофлисту)</t>
  </si>
  <si>
    <t>Герметик ПУ універсальний PU40 (600МЛ)</t>
  </si>
  <si>
    <t>Укладання паробар'єру на стелю</t>
  </si>
  <si>
    <t>Супердифузійна мембрана 115 JUTA(щільність 115 гр/м2) В=1,5м</t>
  </si>
  <si>
    <t>Стрічка К2 Fixit</t>
  </si>
  <si>
    <t>Планка 20х40 для підшиванняпаробар`єру</t>
  </si>
  <si>
    <t>Саморізи по дереву 3,5х55</t>
  </si>
  <si>
    <t>Улаштування конькової планки</t>
  </si>
  <si>
    <t>Коньок напівкруглий</t>
  </si>
  <si>
    <t>Улаштування снігозатримувача</t>
  </si>
  <si>
    <t>Снігоудержувач заводськоговиготовлення з полімерним покриттям укомплекті з кріпленнями</t>
  </si>
  <si>
    <t>Оздоблення звісів (софітів)</t>
  </si>
  <si>
    <t>Софіт перфорований</t>
  </si>
  <si>
    <t>Кут зовн. (мин.50*50*0,05) с полімерн.покр</t>
  </si>
  <si>
    <t>Планка карнизна</t>
  </si>
  <si>
    <t>Планка стартова J-трим</t>
  </si>
  <si>
    <t>Оздоблення фронтону</t>
  </si>
  <si>
    <t>OSB-3 лист 16 мм</t>
  </si>
  <si>
    <t>Вітробар'єр</t>
  </si>
  <si>
    <t>Скотч армовний</t>
  </si>
  <si>
    <t>Мастика для бітумної черепиці</t>
  </si>
  <si>
    <t>Черепиця бітумна АКВАІЗОЛ "АКЦЕНТ ЕТАЛОН"</t>
  </si>
  <si>
    <t>Влаштування відливу фронтону</t>
  </si>
  <si>
    <t>Відлив 200, фарбований білий</t>
  </si>
  <si>
    <t>Влаштування ринв</t>
  </si>
  <si>
    <t>Ринва ПВХ 130 мм</t>
  </si>
  <si>
    <t>Кріплення для ринви 130 мм</t>
  </si>
  <si>
    <t>Заглушка ринви</t>
  </si>
  <si>
    <t>Воронка ринви 130 мм/100 мм</t>
  </si>
  <si>
    <t>Труба 100 мм</t>
  </si>
  <si>
    <t>Кріплення для труби 100 мм</t>
  </si>
  <si>
    <t>Коліно 100 мм 67 градусів</t>
  </si>
  <si>
    <t>Влаштування заземлення</t>
  </si>
  <si>
    <t>Комплект заземлення  R7,5m Нержавіюча сталь РАМ 43075</t>
  </si>
  <si>
    <t>Ревізійний колодязь 300*300*300мм RAM 68030</t>
  </si>
  <si>
    <t>Кухонний гарнітур відповідно до ескізу та вимогам у додатку 2</t>
  </si>
  <si>
    <t>Комплект кріплень для труб</t>
  </si>
  <si>
    <t>Кран радіаторний з попереднім налаштуванням</t>
  </si>
  <si>
    <t>Утилізація і вивезення сміття</t>
  </si>
  <si>
    <t>Благоустрій території</t>
  </si>
  <si>
    <t>Улаштування дорожніх корит коритного профілю з застосуванням екскаваторів, глибина корита до 500 мм (Н=570) (90%)</t>
  </si>
  <si>
    <t>Улаштування дорожніх корит коритного профілю вручну, глибина корита до 500 мм (Н=570) (10%)</t>
  </si>
  <si>
    <t>Навантаження ґрунту екскаваторами місткістю ковша 0,25 м3 на автомобілі- самоскиди, група ґрунту 1 (90%)</t>
  </si>
  <si>
    <t>Навантаження ґрунту вручну на автомобілі-самоскиди (10%)</t>
  </si>
  <si>
    <t>Перевезення ґрунту до 30 км</t>
  </si>
  <si>
    <t>Стабілізація ґрунтової основи земляного полотна при використанні геотекстильного матеріалу</t>
  </si>
  <si>
    <t>Кілок для геотекстилю</t>
  </si>
  <si>
    <t>Щебенево-піщана суміш фракції 0-20 (ЩПС)</t>
  </si>
  <si>
    <t>Улаштування одношарових основ товщиною 30 см із щебенево - пісчаної суміші фракції 0-70 мм з межею міцності на стиск понад 98,1 МПа [1000 кг/см2] з пошаровим трамбуванням</t>
  </si>
  <si>
    <t>Улаштування одношарових основ товщиною 15 см із щебенево - пісчаної суміші фракції 0-20 мм з межею міцності на стиск понад 98,1 МПа [1000 кг/см2] з пошаровим трамбуванням</t>
  </si>
  <si>
    <t>Улаштування одношарових вирівнюючого шару товщиною 5 см із гранітного відсіву фракції 2-5 мм з межею міцності на стиск понад 98,1 МПа [1000 кг/см2] з  трамбуванням</t>
  </si>
  <si>
    <t>Улаштування покриттів з дрібнорозмірних фігурних елементів мощення [ФЭМ]</t>
  </si>
  <si>
    <t>Плити бетонні тротуарні фігурні, подвійне Т h-100</t>
  </si>
  <si>
    <t>Різання дрібнорозмірних фігурних елементів мощення [ФЭМ]</t>
  </si>
  <si>
    <t>Установлення бортових каменів бетонних і залізобетонних на бетонну основу</t>
  </si>
  <si>
    <t>Борт дорожній 1000х150х300</t>
  </si>
  <si>
    <t>Геотекстиль, щільність 400 г/м2</t>
  </si>
  <si>
    <t>Суміші бетонні готові важкі, клас бетону В15 [М200], крупність заповнювача 20 - 40 мм</t>
  </si>
  <si>
    <t>Ущільнення зазорів між ФЕМ піском</t>
  </si>
  <si>
    <t>Влаштування відмостки (Н=100 мм)</t>
  </si>
  <si>
    <t>Суміші бетонні готові важкі, клас бетону В25, крупність заповнювача 20 - 40 мм</t>
  </si>
  <si>
    <t>Шипоподібна мембрана SNTDrain 400 г/м2</t>
  </si>
  <si>
    <t>Дошка обрізна 25х150 (сосна)</t>
  </si>
  <si>
    <t>Щебінь гранітний 20-40 мм</t>
  </si>
  <si>
    <t>Гранітний відсів фракції 2-5 мм</t>
  </si>
  <si>
    <t>Поточний ремонт, облаштування рампи</t>
  </si>
  <si>
    <t>Монтаж колесовідбійника гумового</t>
  </si>
  <si>
    <t>КОЛЕСОВІДБІЙНИК ПОЛІМЕРПІЩАНИЙ 610Х145Х120</t>
  </si>
  <si>
    <t>Утеплення складу</t>
  </si>
  <si>
    <t>Очистка зовнішніх стін, грунтування</t>
  </si>
  <si>
    <t>Клей для пінополістиролу CERESIT СТ 85</t>
  </si>
  <si>
    <t xml:space="preserve">Ceresit CT-325 сітка штукатурна скловолоконна 5x5 мм 160 г/м2 </t>
  </si>
  <si>
    <t>Термопанелі з утеплювачем пінополістірол 50 мм з щілністю не менше 30 кг/м3 під фарбування та кріпильними елементами</t>
  </si>
  <si>
    <t>Фарба фасадна Siltek Facade Si &amp; Si Pro Фарба cилікат-силіконова. База FA (9 л)</t>
  </si>
  <si>
    <t>Утеплення зовнішніх стін термопанелями</t>
  </si>
  <si>
    <t>Фарбування фасадних термоплит на висоті 0,000 - 6,000 м</t>
  </si>
  <si>
    <t>Утеплення віконних відкосів плитами з пінополістеролу</t>
  </si>
  <si>
    <t>Пінополістерол 30 мм, щілністю не менше 30 кг/м3</t>
  </si>
  <si>
    <t>Піна монтажна професійна Soudal 750мл</t>
  </si>
  <si>
    <t>Очистка, знепилення, грунтування зовнішньої рампи</t>
  </si>
  <si>
    <t>Епоксидна фарба для бетонної підлоги Epoxy Floor (ЕП-755) сіра</t>
  </si>
  <si>
    <t>Грунтовка Epoxy Floor Primer с затверджувачем</t>
  </si>
  <si>
    <t>Анкер болт клиновий 10х250</t>
  </si>
  <si>
    <t>Епоксидна ґрунтовка для бетону Epoxy Floor Primer у комплекті з затверджувачем</t>
  </si>
  <si>
    <t>Очистка металлоконструкцій механічним способом, знепилення, знежирення
(висота 0,000 - 6,000 м)</t>
  </si>
  <si>
    <t xml:space="preserve">Розчинник "Уайт спіріт" </t>
  </si>
  <si>
    <t>Фарбування металоконструкцій у два шари</t>
  </si>
  <si>
    <t>Емаль алкідна Polifarb захист 3в1 RAL 7035</t>
  </si>
  <si>
    <t xml:space="preserve">Нанесення сигнальних відміток на металевих та бетонних поверхнях </t>
  </si>
  <si>
    <t>Флуоресцентна фарба для систем пожежної безпеки - Fluorescent FES Acmelight</t>
  </si>
  <si>
    <t>Малярна стрічка Blue Dolphin для чітких ліній Special Blue 48 мм х 50 м Блакитна</t>
  </si>
  <si>
    <t>Кут металевий Кут металевий 63х63х5</t>
  </si>
  <si>
    <t>Лента демпферна 60 мм (шир.) х 5 мм (товщ)</t>
  </si>
  <si>
    <t>Літній дрібнозернистий бетон БСГ В30 Р3 F200 W6 ДЗ</t>
  </si>
  <si>
    <t xml:space="preserve">Влаштування стяжки бетонної товщ. 60 мм (під маяк) </t>
  </si>
  <si>
    <t>Направлючі та опори для влаштування стяжки</t>
  </si>
  <si>
    <t>Сітка армуюча d-5 мм (яч. 50*50 мм) ЕП</t>
  </si>
  <si>
    <t>Фіксатор арматури стійка універсальна, захисний шар 10-15 мм Protex</t>
  </si>
  <si>
    <t>Влаштування нез'ємної опалубки стяжки по контуру рампи з сталевого кут з приварюванням до існуючих конструкцій</t>
  </si>
  <si>
    <t>Очистка, знепилення, грунтування стяжки зовнішньої рампи</t>
  </si>
  <si>
    <t>Поліуретонове фарбування стяжки</t>
  </si>
  <si>
    <t>Влаштування нез'ємної опалубки стяжки на в'їздному пандусі рампи зі сталевого кута з анкеруванням до бетону</t>
  </si>
  <si>
    <t>Нарізання борозень в свіжому бетоні</t>
  </si>
  <si>
    <t xml:space="preserve">Очистка, знепилення, грунтування стяжки в'їздної частини зовнішньої рампи </t>
  </si>
  <si>
    <t>Анкер 10х100</t>
  </si>
  <si>
    <t xml:space="preserve">Влаштування стяжки бетонної товщ. 60 мм (під маяк на в'їздному пандусі) </t>
  </si>
  <si>
    <t>Фарбування складу (внутрішнє)</t>
  </si>
  <si>
    <t>Очищення, знепилення, грунтування стін</t>
  </si>
  <si>
    <t>Очищення, знепилення, грунтування стелі</t>
  </si>
  <si>
    <t>ПВХ плівка 50 мкм</t>
  </si>
  <si>
    <t>Фарбування внутрішніх стін на висоті 0,000 - 6,000 м</t>
  </si>
  <si>
    <t>Фарбування внутрішніх стель на висоті 6,000 м</t>
  </si>
  <si>
    <t>Укриття стелажів, вікон, воріт, підлоги</t>
  </si>
  <si>
    <t>Влаштування самовирівнюювальної стяжки у прилеглих приміщеннях</t>
  </si>
  <si>
    <t>Влаштування самовирівнювальної стяжки, товщ. 10 мм</t>
  </si>
  <si>
    <t>Siltek F-50 Cамовирівнювальна підлога товщиною від 2 до 40 мм</t>
  </si>
  <si>
    <t>Очищення, знепилення, грунтування підлоги</t>
  </si>
  <si>
    <t>Фарбування підлоги у два шари</t>
  </si>
  <si>
    <t>Фарба АК-11</t>
  </si>
  <si>
    <t>Грунтування підлоги перед нанесенням фарби АК-11</t>
  </si>
  <si>
    <t>Грунт для бетону Діспо</t>
  </si>
  <si>
    <t>Ремонт тріщин з підготовкою під фарбування (товщина до 50 мм, ширина до 50 мм), відновлення міжпанельних швів</t>
  </si>
  <si>
    <t>Siltek R-5 Ремонтна дрібнозерниста суміш</t>
  </si>
  <si>
    <t>Демонтажні роботи</t>
  </si>
  <si>
    <t>Демонтаж бетонних фундаментів</t>
  </si>
  <si>
    <t>Влаштування дощовідводних лотків</t>
  </si>
  <si>
    <t xml:space="preserve">Розробка ґрунту вручну в траншеях глибиною до 2 м без кріплень з укосами, група ґрунту 2 [доробка вручну, розробленого механiзованим способом] пiдвищеної вологостi, що сильно налипає на інструменти, вручну, група ґрунтів 2 (5 % від загального обсягу грунту),  з навантаженням на самоскиди </t>
  </si>
  <si>
    <t>Вивезення ґрунту на утилізацію самоскидами</t>
  </si>
  <si>
    <t>Влаштування лотків водовідведення</t>
  </si>
  <si>
    <t>Підготовка основи під лоток з трамбуванням основи</t>
  </si>
  <si>
    <t>Пісок рядовий</t>
  </si>
  <si>
    <t>Лоток водовідводний бетонний, довжина 1500 мм, зовнішні розміри 400 мм х 400 мм, внутрішні 200 мм (ширина) х 300 мм (глибина)</t>
  </si>
  <si>
    <t>Щебінь гранітний фракції 20-40 мм</t>
  </si>
  <si>
    <t>Щебінь гранітний фракції 0-70 мм</t>
  </si>
  <si>
    <t>Siltek T-81 Pro «Клей для плитки супереластичний»</t>
  </si>
  <si>
    <t>Зворотня засипка вручну з трамбовкою</t>
  </si>
  <si>
    <t xml:space="preserve">Розроблення ґрунту з навантаженням на автомобілі-самоскиди екскаваторами одноковшовими дизельними на гусеничному ходу з ковшом місткістю 0,4 [0,35-0,45] м3, група ґрунтів 2 /при об'ємi котлована до 3000 м3 </t>
  </si>
  <si>
    <t>Влаштування ВРЩ</t>
  </si>
  <si>
    <t>Збірка, підключення ввідно розаодільчого щита (ВРЩ)</t>
  </si>
  <si>
    <t>Кабель 5х6</t>
  </si>
  <si>
    <t>Поетапний топогеодезичний контроль завиконанням робіт відповідного до чинного Законодавства</t>
  </si>
  <si>
    <t>послуга</t>
  </si>
  <si>
    <t>Дослідження, вишукування, вимірювання випробування відповідно до вимог чинних Нормативних документів</t>
  </si>
  <si>
    <t>Автоматичний вимикач Schneider Electric EASYPACT EZC100N 3P 15кА 63А</t>
  </si>
  <si>
    <t>Автоматичний вимикач Schneider Electric EASYPACT EZC100N3032 3P 15кА 32А</t>
  </si>
  <si>
    <t>Лічильник 3ф 380В</t>
  </si>
  <si>
    <t>Провід ПВ3 10 мм2</t>
  </si>
  <si>
    <t xml:space="preserve">Аналізатор параметрів мережі ETI END20L-RS 85-253В AC/90-300В DC RS-485 </t>
  </si>
  <si>
    <t xml:space="preserve">Трансформатор струму Chint BH-0.66 30 100/5A 0,5 IEC </t>
  </si>
  <si>
    <t>Провід ПВ3 2,5 мм2</t>
  </si>
  <si>
    <t>Світильник для шафи 220 В</t>
  </si>
  <si>
    <t>Герметичні вводи для шафи PG36 IP68</t>
  </si>
  <si>
    <t>Герметичні вводи для шафи PG25 IP68</t>
  </si>
  <si>
    <t>Герметичні вводи для шафи PG19 IP68</t>
  </si>
  <si>
    <t>Герметичні вводи для шафи PG7 IP68</t>
  </si>
  <si>
    <t>Приєднання ВРЩ до ТП</t>
  </si>
  <si>
    <t>к-кт</t>
  </si>
  <si>
    <t>Кабель АВВГ 4х35-0,66</t>
  </si>
  <si>
    <t xml:space="preserve">Труба гофрована двостінна 63/51,5 червона ДКС </t>
  </si>
  <si>
    <t>Прокладання кабелю</t>
  </si>
  <si>
    <t>Лента захисна "КАБЕЛЬ ОБЕРЕЖНО"</t>
  </si>
  <si>
    <t xml:space="preserve">Наконечник кабельний алюмінієвий </t>
  </si>
  <si>
    <t>Влаштування зазмлення</t>
  </si>
  <si>
    <t>Комплект нержавіючого заземлення Zuver Z4.4 для приватного будинку</t>
  </si>
  <si>
    <t>Колодязь ревізійний 300х300х300 мм (Pe) – Cистеми заземлення та блискавкозахисту</t>
  </si>
  <si>
    <t>Додаткові матеріали (НШВІ, наконечники кабельні, клемники, метизи)</t>
  </si>
  <si>
    <t>Кабель канал перфорований пластиковий із кришкою 80 х 60</t>
  </si>
  <si>
    <t>Знаки безпеки, маркування, розробка внутрішньої схеми ВРЩ</t>
  </si>
  <si>
    <t>Навісна металева шафа NOARK MHS 120 80 30 1200x800x300мм з монтажною панеллю IP66 з комплектом стінових кріплень</t>
  </si>
  <si>
    <t>Поточний ремонт забору</t>
  </si>
  <si>
    <t>Фарбування металевого огородження (забору) з металевого шиферу (висота 2,05) та опорного каркасу, який складається з двох горизонтальних поясів та стовбчиків чрез кожні 2,8 м. У склад робіт входить:
- Очистка від бруду, старої фарби, іржі;
- Обеспилення / знежирення;
- Грунтування ГФ - 021;
- Фарбування ПФ-115 у два шари.
Фарбування забору з двох сторін</t>
  </si>
  <si>
    <t>Фольгований утеплювач 40 кг/м3 у плитах, мінеральна базальтова вата</t>
  </si>
  <si>
    <t xml:space="preserve">Автоматичний вимикач 40А, тип C, 3 полюси, HL-C40/3 Eaton 194795 </t>
  </si>
  <si>
    <t>Демонтаж бетонної стяжки підлоги</t>
  </si>
  <si>
    <t>Фарбування укосів у два шари</t>
  </si>
  <si>
    <t>Фарбування  у два шари</t>
  </si>
  <si>
    <t>Влаштування плитки керамічної на стінах</t>
  </si>
  <si>
    <t>Лист гіпсокартон 2500х1200х12,5 (вологостійкий)</t>
  </si>
  <si>
    <t>Мінеральна вата 100 мм 30 кг/м3</t>
  </si>
  <si>
    <t>Дюбель "К" 6/40</t>
  </si>
  <si>
    <t>Шуруп самонарізний LN9,5</t>
  </si>
  <si>
    <t xml:space="preserve">Плита підвісної стелі ARMSTRONG Plain 600x600х15 мм Board
</t>
  </si>
  <si>
    <t>Поперечний профіль "Armstrong"  T15 1200 мм</t>
  </si>
  <si>
    <t>Головний профіль "Armstrong"  T15 3600 мм</t>
  </si>
  <si>
    <t xml:space="preserve">Пристінний кутник "Armstrong"  19/24/3000 мм </t>
  </si>
  <si>
    <t>Комутатор мережевий Ubiquiti USW-PRO-48</t>
  </si>
  <si>
    <t>Пристрій безперебійного живлення APC Smart-UPS RM 3000VA 2U LCD</t>
  </si>
  <si>
    <t>Відеорегистратор Hikvision DS-7732NXI-K4 32-канальний 1.5U</t>
  </si>
  <si>
    <t>Блок живлення Ubiquiti Power Backup USP-RPS</t>
  </si>
  <si>
    <t>Патч-корд оптичний LC/UPC-LC/UPC SM 1м Duplex UPC-1LCLC(SM)D(ON)</t>
  </si>
  <si>
    <t>Вентиляторний модуль 2 вент. з термостатом, 19'' 1U Merlion</t>
  </si>
  <si>
    <t>Модуль оптичний Optolink SFP+-10G-LR 10G, 20km, 2LC, Tx 1310nm</t>
  </si>
  <si>
    <t xml:space="preserve">Маршрутизатор Ubiquiti UDM-PRO-MAX </t>
  </si>
  <si>
    <t>Менеджмент кабелю 1U з кришкою для шафи або стійки, метал Net"s (NETS-CM-1U)</t>
  </si>
  <si>
    <t>Жорсткий диск HDD Western Digital Purple 10TB</t>
  </si>
  <si>
    <t>Маркування, розробка схеми</t>
  </si>
  <si>
    <t>Зварювання оптичних з'єднань (включаючі витратні матеріали)</t>
  </si>
  <si>
    <t>Провід ПВ3 16 мм</t>
  </si>
  <si>
    <t>Провід ПВ3 2,5 мм</t>
  </si>
  <si>
    <t>Кабельні наконечники та інше</t>
  </si>
  <si>
    <t>Затирка СЕ 40</t>
  </si>
  <si>
    <t>Демонтаж обшивки стель</t>
  </si>
  <si>
    <t>Монтаж точок доступу wifi</t>
  </si>
  <si>
    <t>Точка доступу Ubiquiti Unifi 6 Pro MESH (U6-Pro MESH)</t>
  </si>
  <si>
    <t>Точка доступу Ubiquiti Unifi 6 Pro (U6-Pro)</t>
  </si>
  <si>
    <t>Прокладання СІП кабелю по стовпах</t>
  </si>
  <si>
    <t>Прокладання СІП кабелю по стовпах Н=6-8м та фасадах будівель</t>
  </si>
  <si>
    <t>СІП-5 4х25 нг AsXSn (колір) Південкабель</t>
  </si>
  <si>
    <t>Гак, крюк універсальний КБУ</t>
  </si>
  <si>
    <t>Затискач анкерний (натяжний) ЗА 2.2 (4х16-25)</t>
  </si>
  <si>
    <t>Скрепа СК для бандажної стрічки шириною 20мм</t>
  </si>
  <si>
    <t>Проколювач ЗПА (16-95)/(16-95) СІП-СІП</t>
  </si>
  <si>
    <t>Бандажна пов'язка Crosver BTS-20x07- 50м Crosver 5200</t>
  </si>
  <si>
    <t>Прокладання UTP по стовпах</t>
  </si>
  <si>
    <t>Кабель вита пара OK-Net, UTP, кат.5е, з тросом КППТ-ВП 100, 4х2х0.51</t>
  </si>
  <si>
    <t>Натяжний затискач Н3 new для круглого кабелю перерізу від 5 до 7 мм, міцний пластик, навантаження до 1,8 кН,</t>
  </si>
  <si>
    <t>Волоконно оптичний кабель ОКЛ8-3-ДД(6,0П-1х4E2D</t>
  </si>
  <si>
    <t>Прокладання слабострумного UTP по складах та по фасадах будівель с заходом в будівлю</t>
  </si>
  <si>
    <t>Прокладання слабострумного UTP по складах та по фасадах будівель  с заходом в будівлю</t>
  </si>
  <si>
    <t>Комутатор мережевий Ubiquiti USW-PRO-24</t>
  </si>
  <si>
    <t>Комутатор мережевий Ubiquiti USW-PRO-24-POE</t>
  </si>
  <si>
    <t>Розподільчий оптичний бокс Crosver FOB-03-08/A</t>
  </si>
  <si>
    <t>Патч-панель 24 порта SC Simplex в повній комплектації 1U сіра UA-FOP24SCS-G-OC</t>
  </si>
  <si>
    <t>Патч-панель Atcom 19" 24 порта UTP (P5124)</t>
  </si>
  <si>
    <t>Монтаж камер відеоспостереження</t>
  </si>
  <si>
    <t xml:space="preserve">Камера відеоспостереження DS-2CD2047G2-LU </t>
  </si>
  <si>
    <t>Камера відеоспостереження (вулична, 4 МП) iDS-2CD7A26G0/P-IZHS (2.8-12mm) 2 Мп ANPR IP - зчитування номерів</t>
  </si>
  <si>
    <r>
      <t>Лист гіпсокартонний КНАУФ-</t>
    </r>
    <r>
      <rPr>
        <sz val="14"/>
        <rFont val="Century Gothic"/>
        <family val="2"/>
      </rPr>
      <t>ГКЛВ, 12,5 мм</t>
    </r>
  </si>
  <si>
    <t xml:space="preserve">"Надаючи свою цінову пропозицію, наша компанія, як Учасник тендеру,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 (розділу), він повинен врахувати ці витрати у власній пропозиції.
2. Матеріали для виконання цього переліку забезпечує підрядник, якщо договором не передбачено інше.
3. Ціна пропозиції враховує всі податки, мита, інше відповідно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Вартість матеріалів включає витрати на транспортування, навантаження, зберігання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із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транспортні витрати та витрати на можливе покриття ризиків. 
13. У вартість одиничних розцінок на 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включається до вартості робіт по шпаклівки тощо).
17. Вартість робіт включає всі необхідні витрати на виконання робіт у літній період період (наприклад - захист бетону від пересихання).
18. Вартість використання машин та механізмів (власних, орендованих або таких, що використовуються на інших правах власності) включається в одиничні розцінки робіт.
19. Роботи зі спорудження тимчасових виробничих та побутових споруд, необхідних для організації обслуговування будівництва, включаються у вартість робіт.
20. Підрядник зобов’язується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Підрядник розуміє складну ситуацію в українській енергетичній системі та врахував у вартості одиничних розцінок непередбачені матеріали, пов'язані із забезпеченням майданчика джерелами безперебійного живлення та паливом для них.            </t>
  </si>
  <si>
    <t>Опис та технічні вимоги наведені у додатку 2,3</t>
  </si>
  <si>
    <t>Інформація для Учасника: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</si>
  <si>
    <r>
      <t xml:space="preserve">Умови оплати: </t>
    </r>
    <r>
      <rPr>
        <sz val="14"/>
        <color theme="1"/>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два рази на календарний місяць. Здійснення проміжних платежів не звільняє Підрядника від відповідальності за неналежне виконання робіт.</t>
    </r>
  </si>
  <si>
    <t>Гарантія: 2 роки</t>
  </si>
  <si>
    <t>Надаючи свою пропозицію,</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</si>
  <si>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</si>
  <si>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договору будівельного підряду  Замовника, який відображено у  Додатку 4 до Запиту.</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</si>
  <si>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</si>
  <si>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в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</si>
  <si>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</si>
  <si>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П.І.Б. керівника</t>
  </si>
  <si>
    <t>Підпис, печатка</t>
  </si>
  <si>
    <t>Дата</t>
  </si>
  <si>
    <t>Додаток 2 до Запиту</t>
  </si>
  <si>
    <t>Форма цінової пропозиції</t>
  </si>
  <si>
    <t>(Назва Учасника), надає свою цінову пропозицію щодо участі у тендері на закупівлю послуг з комплексу ремонтних робіт на об’єкті Товариства Червоного Хреста України в м. Чоп.</t>
  </si>
  <si>
    <r>
      <t>Строк виконання:  ___________________</t>
    </r>
    <r>
      <rPr>
        <i/>
        <sz val="12"/>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</si>
  <si>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r>
      <t xml:space="preserve">Місце виконання робіт: </t>
    </r>
    <r>
      <rPr>
        <u/>
        <sz val="14"/>
        <color theme="1"/>
        <rFont val="Times New Roman"/>
        <family val="1"/>
        <charset val="204"/>
      </rPr>
      <t>нежитлове приміщення, м. Чоп, вул Заводська (детальна адреса буде вказана при укладанні договору)</t>
    </r>
  </si>
  <si>
    <r>
      <t xml:space="preserve">Примітка
</t>
    </r>
    <r>
      <rPr>
        <sz val="12"/>
        <color rgb="FF000000"/>
        <rFont val="Times New Roman"/>
        <family val="1"/>
        <charset val="204"/>
      </rPr>
      <t>(вказати аналоги торгових марок або інші відмінності від ТЗ, у разі необхідності)</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</si>
</sst>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419]General"/>
    <numFmt numFmtId="165" formatCode="_-* #,##0.00\ [$₴-422]_-;\-* #,##0.00\ [$₴-422]_-;_-* &quot;-&quot;??\ [$₴-422]_-;_-@_-"/>
  </numFmts>
  <fonts count="40">
    <font>
      <sz val="11"/>
      <color theme="1"/>
      <name val="Calibri"/>
      <family val="2"/>
      <scheme val="minor"/>
    </font>
    <font>
      <sz val="16"/>
      <color theme="1"/>
      <name val="Times New Roman"/>
      <family val="1"/>
      <charset val="204"/>
    </font>
    <font>
      <sz val="12"/>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b/>
      <i/>
      <sz val="11"/>
      <color rgb="FF000000"/>
      <name val="Times New Roman"/>
      <family val="1"/>
      <charset val="204"/>
    </font>
    <font>
      <b/>
      <sz val="14"/>
      <color theme="1"/>
      <name val="Times New Roman"/>
      <family val="1"/>
      <charset val="204"/>
    </font>
    <font>
      <u/>
      <sz val="14"/>
      <color theme="1"/>
      <name val="Times New Roman"/>
      <family val="1"/>
      <charset val="204"/>
    </font>
    <font>
      <i/>
      <sz val="14"/>
      <color theme="1"/>
      <name val="Times New Roman"/>
      <family val="1"/>
      <charset val="204"/>
    </font>
    <font>
      <b/>
      <i/>
      <sz val="11"/>
      <color theme="1"/>
      <name val="Times New Roman"/>
      <family val="1"/>
      <charset val="204"/>
    </font>
    <font>
      <b/>
      <i/>
      <sz val="14"/>
      <color theme="1"/>
      <name val="Times New Roman"/>
      <family val="1"/>
      <charset val="204"/>
    </font>
    <font>
      <b/>
      <sz val="14"/>
      <color rgb="FF000000"/>
      <name val="Times New Roman"/>
      <family val="1"/>
      <charset val="204"/>
    </font>
    <font>
      <i/>
      <sz val="14"/>
      <color rgb="FF000000"/>
      <name val="Times New Roman"/>
      <family val="1"/>
      <charset val="204"/>
    </font>
    <font>
      <i/>
      <sz val="14"/>
      <color rgb="FF000000"/>
      <name val="Calibri"/>
      <family val="2"/>
      <charset val="204"/>
      <scheme val="minor"/>
    </font>
    <font>
      <i/>
      <sz val="14"/>
      <color indexed="8"/>
      <name val="Calibri"/>
      <family val="2"/>
      <charset val="204"/>
      <scheme val="minor"/>
    </font>
    <font>
      <sz val="14"/>
      <name val="Calibri"/>
      <family val="2"/>
      <charset val="204"/>
      <scheme val="minor"/>
    </font>
    <font>
      <i/>
      <sz val="14"/>
      <name val="Calibri"/>
      <family val="2"/>
      <charset val="204"/>
      <scheme val="minor"/>
    </font>
    <font>
      <sz val="14"/>
      <name val="Century Gothic"/>
      <family val="2"/>
      <charset val="204"/>
    </font>
    <font>
      <sz val="14"/>
      <name val="Century Gothic"/>
      <family val="2"/>
    </font>
    <font>
      <i/>
      <sz val="14"/>
      <color theme="1"/>
      <name val="Calibri"/>
      <family val="2"/>
      <charset val="204"/>
      <scheme val="minor"/>
    </font>
    <font>
      <i/>
      <u/>
      <sz val="14"/>
      <color indexed="8"/>
      <name val="Calibri"/>
      <family val="2"/>
      <charset val="204"/>
      <scheme val="minor"/>
    </font>
    <font>
      <i/>
      <sz val="20"/>
      <color theme="1"/>
      <name val="Times New Roman"/>
      <family val="1"/>
      <charset val="204"/>
    </font>
    <font>
      <sz val="14"/>
      <color theme="1"/>
      <name val="Times New Roman"/>
      <family val="1"/>
      <charset val="204"/>
    </font>
    <font>
      <sz val="10"/>
      <color rgb="FF000000"/>
      <name val="Times New Roman"/>
      <family val="1"/>
      <charset val="204"/>
    </font>
    <font>
      <sz val="12"/>
      <color rgb="FF000000"/>
      <name val="ISOCPEUR"/>
      <family val="2"/>
      <charset val="204"/>
    </font>
    <font>
      <sz val="11"/>
      <color rgb="FF000000"/>
      <name val="Calibri"/>
      <family val="2"/>
    </font>
    <font>
      <sz val="10"/>
      <name val="Times New Roman"/>
      <family val="1"/>
      <charset val="204"/>
    </font>
    <font>
      <sz val="16"/>
      <color rgb="FF000000"/>
      <name val="Times New Roman"/>
      <family val="1"/>
      <charset val="204"/>
    </font>
    <font>
      <i/>
      <sz val="14"/>
      <name val="Times New Roman"/>
      <family val="1"/>
      <charset val="204"/>
    </font>
    <font>
      <i/>
      <sz val="12"/>
      <name val="Times New Roman"/>
      <family val="1"/>
      <charset val="204"/>
    </font>
    <font>
      <b/>
      <i/>
      <sz val="14"/>
      <color rgb="FF000000"/>
      <name val="Calibri"/>
      <family val="2"/>
      <charset val="204"/>
      <scheme val="minor"/>
    </font>
    <font>
      <i/>
      <sz val="12"/>
      <color theme="1"/>
      <name val="Times New Roman"/>
      <family val="1"/>
      <charset val="204"/>
    </font>
    <font>
      <sz val="12"/>
      <color rgb="FF000000"/>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rgb="FF00B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8">
    <xf numFmtId="0" fontId="0"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164" fontId="10" fillId="0" borderId="0" applyBorder="0" applyProtection="0"/>
    <xf numFmtId="0" fontId="11" fillId="0" borderId="0"/>
    <xf numFmtId="44" fontId="9" fillId="0" borderId="0" applyFont="0" applyFill="0" applyBorder="0" applyAlignment="0" applyProtection="0"/>
    <xf numFmtId="0" fontId="9" fillId="0" borderId="0"/>
  </cellStyleXfs>
  <cellXfs count="113">
    <xf numFmtId="0" fontId="0" fillId="0" borderId="0" xfId="0"/>
    <xf numFmtId="0" fontId="1" fillId="0" borderId="0" xfId="0" applyFont="1"/>
    <xf numFmtId="0" fontId="1" fillId="0" borderId="0" xfId="0" applyFont="1" applyAlignment="1">
      <alignment horizontal="center" vertical="center"/>
    </xf>
    <xf numFmtId="0" fontId="5" fillId="0" borderId="0" xfId="0" applyFont="1" applyAlignment="1">
      <alignment horizontal="center"/>
    </xf>
    <xf numFmtId="4" fontId="5" fillId="0" borderId="0" xfId="0" applyNumberFormat="1" applyFont="1" applyAlignment="1">
      <alignment horizontal="right"/>
    </xf>
    <xf numFmtId="0" fontId="5" fillId="0" borderId="0" xfId="0" applyFont="1"/>
    <xf numFmtId="0" fontId="6" fillId="0" borderId="0" xfId="0" applyFont="1" applyAlignment="1">
      <alignment vertical="center"/>
    </xf>
    <xf numFmtId="0" fontId="7" fillId="0" borderId="0" xfId="0" applyFont="1" applyAlignment="1">
      <alignment vertical="center" wrapText="1"/>
    </xf>
    <xf numFmtId="0" fontId="2" fillId="0" borderId="0" xfId="0" applyFont="1"/>
    <xf numFmtId="0" fontId="4" fillId="0" borderId="0" xfId="0" applyFont="1"/>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lignment horizontal="center"/>
    </xf>
    <xf numFmtId="4" fontId="1" fillId="0" borderId="0" xfId="0" applyNumberFormat="1"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4" fontId="4" fillId="0" borderId="0" xfId="0" applyNumberFormat="1" applyFont="1" applyAlignment="1">
      <alignment horizontal="center" vertical="center"/>
    </xf>
    <xf numFmtId="0" fontId="4" fillId="0" borderId="0" xfId="0" applyFont="1" applyAlignment="1">
      <alignment horizontal="center"/>
    </xf>
    <xf numFmtId="4" fontId="4" fillId="0" borderId="0" xfId="0" applyNumberFormat="1" applyFont="1" applyAlignment="1">
      <alignment horizontal="center"/>
    </xf>
    <xf numFmtId="4" fontId="5" fillId="0" borderId="0" xfId="0" applyNumberFormat="1" applyFont="1" applyAlignment="1">
      <alignment horizontal="center"/>
    </xf>
    <xf numFmtId="0" fontId="7" fillId="0" borderId="0" xfId="0" applyFont="1" applyAlignment="1">
      <alignment horizontal="center" vertical="center" wrapText="1"/>
    </xf>
    <xf numFmtId="4" fontId="7" fillId="0" borderId="0" xfId="0" applyNumberFormat="1" applyFont="1" applyAlignment="1">
      <alignment horizontal="center" vertical="center" wrapText="1"/>
    </xf>
    <xf numFmtId="4" fontId="6" fillId="0" borderId="0" xfId="0" applyNumberFormat="1" applyFont="1" applyAlignment="1">
      <alignment horizontal="center" vertical="top"/>
    </xf>
    <xf numFmtId="4" fontId="18"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top" wrapText="1"/>
    </xf>
    <xf numFmtId="0" fontId="20" fillId="3" borderId="1" xfId="0" applyFont="1" applyFill="1" applyBorder="1" applyAlignment="1">
      <alignment vertical="top" wrapText="1"/>
    </xf>
    <xf numFmtId="4" fontId="20" fillId="3" borderId="1" xfId="0" applyNumberFormat="1" applyFont="1" applyFill="1" applyBorder="1" applyAlignment="1">
      <alignment horizontal="center" vertical="top"/>
    </xf>
    <xf numFmtId="4" fontId="21" fillId="3" borderId="1" xfId="0" applyNumberFormat="1" applyFont="1" applyFill="1" applyBorder="1" applyAlignment="1">
      <alignment horizontal="center" vertical="top" wrapText="1"/>
    </xf>
    <xf numFmtId="0" fontId="20" fillId="3" borderId="1" xfId="0" applyFont="1" applyFill="1" applyBorder="1" applyAlignment="1">
      <alignment vertical="top"/>
    </xf>
    <xf numFmtId="0" fontId="20" fillId="3" borderId="1" xfId="0" applyFont="1" applyFill="1" applyBorder="1" applyAlignment="1">
      <alignment horizontal="center" vertical="top"/>
    </xf>
    <xf numFmtId="0" fontId="20" fillId="4" borderId="1" xfId="0" applyFont="1" applyFill="1" applyBorder="1" applyAlignment="1">
      <alignment vertical="top" wrapText="1"/>
    </xf>
    <xf numFmtId="0" fontId="21" fillId="3" borderId="1" xfId="0" applyFont="1" applyFill="1" applyBorder="1" applyAlignment="1">
      <alignment horizontal="center" vertical="top" wrapText="1"/>
    </xf>
    <xf numFmtId="0" fontId="20" fillId="3" borderId="1" xfId="0" applyFont="1" applyFill="1" applyBorder="1" applyAlignment="1">
      <alignment horizontal="left" vertical="top" wrapText="1"/>
    </xf>
    <xf numFmtId="0" fontId="20" fillId="3" borderId="1" xfId="0" applyFont="1" applyFill="1" applyBorder="1" applyAlignment="1">
      <alignment horizontal="left" vertical="top"/>
    </xf>
    <xf numFmtId="4" fontId="22" fillId="0" borderId="1" xfId="0" applyNumberFormat="1" applyFont="1" applyBorder="1" applyAlignment="1">
      <alignment vertical="top" wrapText="1"/>
    </xf>
    <xf numFmtId="2" fontId="22" fillId="0" borderId="1" xfId="0" applyNumberFormat="1" applyFont="1" applyBorder="1" applyAlignment="1">
      <alignment horizontal="center" vertical="top"/>
    </xf>
    <xf numFmtId="4" fontId="23" fillId="3" borderId="1" xfId="0" applyNumberFormat="1" applyFont="1" applyFill="1" applyBorder="1" applyAlignment="1">
      <alignment wrapText="1"/>
    </xf>
    <xf numFmtId="4" fontId="23" fillId="3" borderId="1" xfId="0" applyNumberFormat="1" applyFont="1" applyFill="1" applyBorder="1" applyAlignment="1">
      <alignment horizontal="center" wrapText="1"/>
    </xf>
    <xf numFmtId="4" fontId="22" fillId="0" borderId="7" xfId="0" applyNumberFormat="1" applyFont="1" applyBorder="1" applyAlignment="1">
      <alignment vertical="top" wrapText="1"/>
    </xf>
    <xf numFmtId="2" fontId="22" fillId="0" borderId="7" xfId="0" applyNumberFormat="1" applyFont="1" applyBorder="1" applyAlignment="1">
      <alignment horizontal="center" vertical="top" wrapText="1"/>
    </xf>
    <xf numFmtId="4" fontId="23" fillId="3" borderId="1" xfId="0" applyNumberFormat="1" applyFont="1" applyFill="1" applyBorder="1" applyAlignment="1">
      <alignment horizontal="center"/>
    </xf>
    <xf numFmtId="4" fontId="24" fillId="0" borderId="1" xfId="0" applyNumberFormat="1" applyFont="1" applyBorder="1" applyAlignment="1">
      <alignment horizontal="center" wrapText="1"/>
    </xf>
    <xf numFmtId="4" fontId="24" fillId="0" borderId="1" xfId="0" applyNumberFormat="1" applyFont="1" applyBorder="1" applyAlignment="1">
      <alignment horizontal="center"/>
    </xf>
    <xf numFmtId="0" fontId="20" fillId="3" borderId="1" xfId="0" applyFont="1" applyFill="1" applyBorder="1" applyAlignment="1">
      <alignment horizontal="center" vertical="center" wrapText="1"/>
    </xf>
    <xf numFmtId="4" fontId="23" fillId="0" borderId="1" xfId="0" applyNumberFormat="1" applyFont="1" applyBorder="1" applyAlignment="1">
      <alignment wrapText="1"/>
    </xf>
    <xf numFmtId="4" fontId="23" fillId="0" borderId="1" xfId="0" applyNumberFormat="1" applyFont="1" applyBorder="1" applyAlignment="1">
      <alignment horizontal="center"/>
    </xf>
    <xf numFmtId="4" fontId="23" fillId="0" borderId="1" xfId="0" applyNumberFormat="1" applyFont="1" applyBorder="1" applyAlignment="1">
      <alignment horizontal="center" wrapText="1"/>
    </xf>
    <xf numFmtId="4" fontId="23" fillId="0" borderId="1" xfId="0" applyNumberFormat="1" applyFont="1" applyBorder="1" applyAlignment="1">
      <alignment vertical="top" wrapText="1"/>
    </xf>
    <xf numFmtId="0" fontId="26" fillId="0" borderId="1" xfId="0" applyFont="1" applyBorder="1" applyAlignment="1">
      <alignment vertical="center" wrapText="1"/>
    </xf>
    <xf numFmtId="2" fontId="23" fillId="0" borderId="1" xfId="0" applyNumberFormat="1" applyFont="1" applyBorder="1" applyAlignment="1">
      <alignment horizontal="center"/>
    </xf>
    <xf numFmtId="165" fontId="23" fillId="0" borderId="1" xfId="0" applyNumberFormat="1" applyFont="1" applyBorder="1" applyAlignment="1">
      <alignment horizontal="center"/>
    </xf>
    <xf numFmtId="165" fontId="20" fillId="0" borderId="1" xfId="0" applyNumberFormat="1" applyFont="1" applyBorder="1" applyAlignment="1">
      <alignment horizontal="center" vertical="top"/>
    </xf>
    <xf numFmtId="44" fontId="20" fillId="0" borderId="1" xfId="6" applyFont="1" applyBorder="1" applyAlignment="1">
      <alignment horizontal="center" vertical="top"/>
    </xf>
    <xf numFmtId="44" fontId="20" fillId="3" borderId="1" xfId="6" applyFont="1" applyFill="1" applyBorder="1" applyAlignment="1">
      <alignment horizontal="center" vertical="top"/>
    </xf>
    <xf numFmtId="44" fontId="21" fillId="0" borderId="1" xfId="6" applyFont="1" applyBorder="1" applyAlignment="1">
      <alignment horizontal="center" vertical="top" wrapText="1"/>
    </xf>
    <xf numFmtId="0" fontId="20" fillId="0" borderId="1" xfId="0" applyFont="1" applyBorder="1" applyAlignment="1">
      <alignment horizontal="center" vertical="top"/>
    </xf>
    <xf numFmtId="4" fontId="20" fillId="3" borderId="1" xfId="0" applyNumberFormat="1" applyFont="1" applyFill="1" applyBorder="1" applyAlignment="1">
      <alignment horizontal="center" vertical="top" wrapText="1"/>
    </xf>
    <xf numFmtId="4" fontId="23" fillId="3" borderId="1" xfId="0" applyNumberFormat="1" applyFont="1" applyFill="1" applyBorder="1" applyAlignment="1">
      <alignment horizontal="center" vertical="top"/>
    </xf>
    <xf numFmtId="165" fontId="13" fillId="0" borderId="1" xfId="0" applyNumberFormat="1" applyFont="1" applyBorder="1" applyAlignment="1">
      <alignment horizontal="left" vertical="center"/>
    </xf>
    <xf numFmtId="0" fontId="23" fillId="3" borderId="1" xfId="0" applyFont="1" applyFill="1" applyBorder="1" applyAlignment="1">
      <alignment vertical="top"/>
    </xf>
    <xf numFmtId="0" fontId="23" fillId="3" borderId="1" xfId="0" applyFont="1" applyFill="1" applyBorder="1" applyAlignment="1">
      <alignment vertical="top" wrapText="1"/>
    </xf>
    <xf numFmtId="0" fontId="21" fillId="0" borderId="1" xfId="0" applyFont="1" applyBorder="1" applyAlignment="1">
      <alignment vertical="top" wrapText="1"/>
    </xf>
    <xf numFmtId="0" fontId="19" fillId="0" borderId="1" xfId="0" applyFont="1" applyBorder="1" applyAlignment="1">
      <alignment horizontal="center" vertical="top" wrapText="1"/>
    </xf>
    <xf numFmtId="0" fontId="26" fillId="0" borderId="1" xfId="0" applyFont="1" applyBorder="1" applyAlignment="1">
      <alignment horizontal="center" vertical="top" wrapText="1"/>
    </xf>
    <xf numFmtId="2" fontId="26" fillId="0" borderId="1" xfId="0" applyNumberFormat="1" applyFont="1" applyBorder="1" applyAlignment="1">
      <alignment horizontal="center" vertical="top"/>
    </xf>
    <xf numFmtId="0" fontId="21" fillId="0" borderId="1" xfId="0" applyFont="1" applyBorder="1" applyAlignment="1">
      <alignment vertical="top"/>
    </xf>
    <xf numFmtId="0" fontId="21" fillId="0" borderId="1" xfId="0" applyFont="1" applyBorder="1" applyAlignment="1">
      <alignment horizontal="center" vertical="top"/>
    </xf>
    <xf numFmtId="0" fontId="27" fillId="0" borderId="1" xfId="0" applyFont="1" applyBorder="1" applyAlignment="1">
      <alignment horizontal="center" vertical="top" wrapText="1"/>
    </xf>
    <xf numFmtId="0" fontId="21" fillId="0" borderId="1" xfId="0" applyFont="1" applyBorder="1" applyAlignment="1">
      <alignment horizontal="center" vertical="top" wrapText="1"/>
    </xf>
    <xf numFmtId="0" fontId="20" fillId="3" borderId="4" xfId="0" applyFont="1" applyFill="1" applyBorder="1" applyAlignment="1">
      <alignment horizontal="center" vertical="top"/>
    </xf>
    <xf numFmtId="0" fontId="20" fillId="3" borderId="6" xfId="0" applyFont="1" applyFill="1" applyBorder="1" applyAlignment="1">
      <alignment horizontal="center" vertical="top" wrapText="1"/>
    </xf>
    <xf numFmtId="0" fontId="21" fillId="0" borderId="1" xfId="0" applyFont="1" applyBorder="1" applyAlignment="1">
      <alignment horizontal="center" vertical="center" wrapText="1"/>
    </xf>
    <xf numFmtId="4" fontId="22" fillId="0" borderId="1" xfId="0" applyNumberFormat="1" applyFont="1" applyBorder="1" applyAlignment="1">
      <alignment horizontal="center" vertical="top"/>
    </xf>
    <xf numFmtId="4" fontId="22" fillId="0" borderId="1" xfId="0" applyNumberFormat="1" applyFont="1" applyBorder="1" applyAlignment="1">
      <alignment horizontal="center" vertical="top" wrapText="1"/>
    </xf>
    <xf numFmtId="4" fontId="22" fillId="0" borderId="7" xfId="0" applyNumberFormat="1" applyFont="1" applyBorder="1" applyAlignment="1">
      <alignment horizontal="center" vertical="top" wrapText="1"/>
    </xf>
    <xf numFmtId="0" fontId="20" fillId="3" borderId="1" xfId="0" applyFont="1" applyFill="1" applyBorder="1" applyAlignment="1">
      <alignment vertical="center" wrapText="1"/>
    </xf>
    <xf numFmtId="0" fontId="18" fillId="0" borderId="0" xfId="7" applyFont="1" applyAlignment="1">
      <alignment wrapText="1"/>
    </xf>
    <xf numFmtId="0" fontId="18" fillId="0" borderId="0" xfId="7" applyFont="1"/>
    <xf numFmtId="0" fontId="16" fillId="0" borderId="0" xfId="7" applyFont="1" applyAlignment="1">
      <alignment vertical="center"/>
    </xf>
    <xf numFmtId="0" fontId="31" fillId="0" borderId="0" xfId="7" applyFont="1"/>
    <xf numFmtId="0" fontId="32" fillId="0" borderId="0" xfId="7" applyFont="1"/>
    <xf numFmtId="0" fontId="34" fillId="0" borderId="0" xfId="7" applyFont="1"/>
    <xf numFmtId="0" fontId="12" fillId="0" borderId="0" xfId="7" applyFont="1" applyAlignment="1">
      <alignment wrapText="1"/>
    </xf>
    <xf numFmtId="0" fontId="19" fillId="5" borderId="1" xfId="0" applyFont="1" applyFill="1" applyBorder="1" applyAlignment="1">
      <alignment horizontal="center" vertical="top" wrapText="1"/>
    </xf>
    <xf numFmtId="0" fontId="1" fillId="2" borderId="0" xfId="0" applyFont="1" applyFill="1" applyAlignment="1">
      <alignment horizontal="center"/>
    </xf>
    <xf numFmtId="0" fontId="18" fillId="3" borderId="1" xfId="0" applyFont="1" applyFill="1" applyBorder="1" applyAlignment="1">
      <alignment horizontal="center" vertical="center" wrapText="1"/>
    </xf>
    <xf numFmtId="0" fontId="5" fillId="0" borderId="0" xfId="0" applyFont="1" applyAlignment="1">
      <alignment horizontal="left" vertical="center"/>
    </xf>
    <xf numFmtId="0" fontId="28" fillId="0" borderId="0" xfId="0" applyFont="1" applyAlignment="1">
      <alignment horizontal="left" vertical="center" wrapText="1"/>
    </xf>
    <xf numFmtId="0" fontId="36" fillId="0" borderId="0" xfId="0" applyFont="1" applyAlignment="1">
      <alignment horizontal="left" vertical="top" wrapText="1"/>
    </xf>
    <xf numFmtId="0" fontId="37" fillId="3" borderId="1" xfId="0" applyFont="1" applyFill="1" applyBorder="1" applyAlignment="1">
      <alignment horizontal="right" vertical="top"/>
    </xf>
    <xf numFmtId="4" fontId="37" fillId="3" borderId="1" xfId="0" applyNumberFormat="1" applyFont="1" applyFill="1" applyBorder="1" applyAlignment="1">
      <alignment horizontal="center" vertical="top"/>
    </xf>
    <xf numFmtId="0" fontId="20" fillId="3" borderId="1" xfId="0" applyFont="1" applyFill="1" applyBorder="1" applyAlignment="1">
      <alignment horizontal="center" vertical="top"/>
    </xf>
    <xf numFmtId="0" fontId="4" fillId="0" borderId="1" xfId="0" applyFont="1" applyBorder="1" applyAlignment="1">
      <alignment horizontal="center" vertical="center" wrapText="1"/>
    </xf>
    <xf numFmtId="0" fontId="15" fillId="0" borderId="1" xfId="0" applyFont="1" applyBorder="1" applyAlignment="1">
      <alignment horizontal="left" vertical="center" wrapText="1"/>
    </xf>
    <xf numFmtId="0" fontId="20" fillId="3" borderId="1" xfId="0" applyFont="1" applyFill="1" applyBorder="1" applyAlignment="1">
      <alignment horizontal="right" vertical="top"/>
    </xf>
    <xf numFmtId="4" fontId="20" fillId="3" borderId="1" xfId="0" applyNumberFormat="1" applyFont="1" applyFill="1" applyBorder="1" applyAlignment="1">
      <alignment horizontal="center" vertical="top"/>
    </xf>
    <xf numFmtId="0" fontId="19" fillId="5" borderId="4" xfId="0" applyFont="1" applyFill="1" applyBorder="1" applyAlignment="1">
      <alignment horizontal="center" vertical="top" wrapText="1"/>
    </xf>
    <xf numFmtId="0" fontId="19" fillId="5" borderId="5" xfId="0" applyFont="1" applyFill="1" applyBorder="1" applyAlignment="1">
      <alignment horizontal="center" vertical="top" wrapText="1"/>
    </xf>
    <xf numFmtId="0" fontId="19" fillId="5" borderId="6" xfId="0" applyFont="1" applyFill="1" applyBorder="1" applyAlignment="1">
      <alignment horizontal="center" vertical="top" wrapText="1"/>
    </xf>
    <xf numFmtId="0" fontId="20" fillId="5" borderId="4" xfId="0" applyFont="1" applyFill="1" applyBorder="1" applyAlignment="1">
      <alignment horizontal="center" vertical="top"/>
    </xf>
    <xf numFmtId="0" fontId="20" fillId="5" borderId="5" xfId="0" applyFont="1" applyFill="1" applyBorder="1" applyAlignment="1">
      <alignment horizontal="center" vertical="top"/>
    </xf>
    <xf numFmtId="0" fontId="20" fillId="5" borderId="6" xfId="0" applyFont="1" applyFill="1" applyBorder="1" applyAlignment="1">
      <alignment horizontal="center" vertical="top"/>
    </xf>
    <xf numFmtId="0" fontId="1" fillId="0" borderId="0" xfId="0" applyFont="1" applyAlignment="1">
      <alignment horizontal="right"/>
    </xf>
    <xf numFmtId="0" fontId="6" fillId="0" borderId="3" xfId="0" applyFont="1" applyBorder="1" applyAlignment="1">
      <alignment horizontal="left" vertical="top" wrapText="1"/>
    </xf>
    <xf numFmtId="4" fontId="18" fillId="3" borderId="1" xfId="0" applyNumberFormat="1" applyFont="1" applyFill="1" applyBorder="1" applyAlignment="1">
      <alignment horizontal="center" vertical="center" wrapText="1"/>
    </xf>
    <xf numFmtId="0" fontId="17" fillId="0" borderId="8" xfId="0" applyFont="1" applyBorder="1" applyAlignment="1">
      <alignment horizontal="left" vertical="center"/>
    </xf>
    <xf numFmtId="0" fontId="30" fillId="0" borderId="0" xfId="7" applyFont="1" applyAlignment="1">
      <alignment horizontal="left"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35" fillId="0" borderId="0" xfId="0" applyFont="1" applyAlignment="1">
      <alignment horizontal="left" vertical="center" wrapText="1"/>
    </xf>
    <xf numFmtId="0" fontId="33" fillId="0" borderId="0" xfId="7" applyFont="1" applyAlignment="1">
      <alignment horizontal="left" wrapText="1"/>
    </xf>
  </cellXfs>
  <cellStyles count="8">
    <cellStyle name="Відсотковий 2" xfId="2" xr:uid="{6190268B-221D-4B90-85E6-28E44126902D}"/>
    <cellStyle name="Грошовий" xfId="6" builtinId="4"/>
    <cellStyle name="Звичайний" xfId="0" builtinId="0"/>
    <cellStyle name="Звичайний 2" xfId="7" xr:uid="{0FB4069E-C8B8-41CA-AF75-C5F08D8A30EE}"/>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M471"/>
  <sheetViews>
    <sheetView tabSelected="1" view="pageBreakPreview" topLeftCell="A379" zoomScale="70" zoomScaleNormal="70" zoomScaleSheetLayoutView="70" workbookViewId="0">
      <selection activeCell="A458" sqref="A458:G458"/>
    </sheetView>
  </sheetViews>
  <sheetFormatPr defaultColWidth="9.109375" defaultRowHeight="21"/>
  <cols>
    <col min="1" max="1" width="9.44140625" style="2" customWidth="1"/>
    <col min="2" max="2" width="87.5546875" style="1" customWidth="1"/>
    <col min="3" max="3" width="14.5546875" style="14" customWidth="1"/>
    <col min="4" max="6" width="12.6640625" style="15" customWidth="1"/>
    <col min="7" max="7" width="105.109375" style="1" customWidth="1"/>
    <col min="8" max="8" width="15.33203125" style="14" customWidth="1"/>
    <col min="9" max="11" width="12.6640625" style="15" customWidth="1"/>
    <col min="12" max="12" width="29.88671875" style="1" customWidth="1"/>
    <col min="13" max="16384" width="9.109375" style="1"/>
  </cols>
  <sheetData>
    <row r="1" spans="1:12">
      <c r="A1" s="86" t="s">
        <v>1</v>
      </c>
      <c r="B1" s="86"/>
      <c r="C1" s="86"/>
      <c r="D1" s="86"/>
      <c r="E1" s="86"/>
      <c r="F1" s="86"/>
      <c r="G1" s="86"/>
      <c r="H1" s="86"/>
      <c r="I1" s="86"/>
      <c r="J1" s="86"/>
      <c r="K1" s="86"/>
      <c r="L1" s="86"/>
    </row>
    <row r="3" spans="1:12">
      <c r="J3" s="104" t="s">
        <v>545</v>
      </c>
      <c r="K3" s="104"/>
      <c r="L3" s="104"/>
    </row>
    <row r="4" spans="1:12">
      <c r="J4" s="104" t="s">
        <v>546</v>
      </c>
      <c r="K4" s="104"/>
      <c r="L4" s="104"/>
    </row>
    <row r="6" spans="1:12" ht="25.2">
      <c r="A6" s="89" t="s">
        <v>547</v>
      </c>
      <c r="B6" s="89"/>
      <c r="C6" s="89"/>
      <c r="D6" s="89"/>
      <c r="E6" s="89"/>
      <c r="F6" s="89"/>
      <c r="G6" s="89"/>
      <c r="H6" s="89"/>
      <c r="I6" s="89"/>
      <c r="J6" s="89"/>
      <c r="K6" s="89"/>
      <c r="L6" s="89"/>
    </row>
    <row r="7" spans="1:12">
      <c r="A7" s="94" t="s">
        <v>4</v>
      </c>
      <c r="B7" s="94"/>
      <c r="C7" s="94"/>
      <c r="D7" s="94"/>
      <c r="E7" s="94"/>
      <c r="F7" s="94"/>
      <c r="G7" s="95" t="s">
        <v>2</v>
      </c>
      <c r="H7" s="95"/>
      <c r="I7" s="95"/>
      <c r="J7" s="95"/>
      <c r="K7" s="95"/>
      <c r="L7" s="95"/>
    </row>
    <row r="8" spans="1:12">
      <c r="A8" s="94"/>
      <c r="B8" s="94"/>
      <c r="C8" s="94"/>
      <c r="D8" s="94"/>
      <c r="E8" s="94"/>
      <c r="F8" s="94"/>
      <c r="G8" s="95" t="s">
        <v>3</v>
      </c>
      <c r="H8" s="95"/>
      <c r="I8" s="95"/>
      <c r="J8" s="95"/>
      <c r="K8" s="95"/>
      <c r="L8" s="95"/>
    </row>
    <row r="9" spans="1:12">
      <c r="A9" s="94"/>
      <c r="B9" s="94"/>
      <c r="C9" s="94"/>
      <c r="D9" s="94"/>
      <c r="E9" s="94"/>
      <c r="F9" s="94"/>
      <c r="G9" s="95" t="s">
        <v>7</v>
      </c>
      <c r="H9" s="95"/>
      <c r="I9" s="95"/>
      <c r="J9" s="95"/>
      <c r="K9" s="95"/>
      <c r="L9" s="95"/>
    </row>
    <row r="10" spans="1:12">
      <c r="A10" s="94" t="s">
        <v>5</v>
      </c>
      <c r="B10" s="94"/>
      <c r="C10" s="94"/>
      <c r="D10" s="94"/>
      <c r="E10" s="94"/>
      <c r="F10" s="94"/>
      <c r="G10" s="95" t="s">
        <v>135</v>
      </c>
      <c r="H10" s="95"/>
      <c r="I10" s="95"/>
      <c r="J10" s="95"/>
      <c r="K10" s="95"/>
      <c r="L10" s="95"/>
    </row>
    <row r="11" spans="1:12" ht="405.6" customHeight="1">
      <c r="A11" s="90" t="s">
        <v>531</v>
      </c>
      <c r="B11" s="90"/>
      <c r="C11" s="90"/>
      <c r="D11" s="90"/>
      <c r="E11" s="90"/>
      <c r="F11" s="90"/>
      <c r="G11" s="90"/>
      <c r="H11" s="90"/>
      <c r="I11" s="90"/>
      <c r="J11" s="90"/>
      <c r="K11" s="90"/>
      <c r="L11" s="90"/>
    </row>
    <row r="12" spans="1:12" ht="23.25" customHeight="1">
      <c r="A12" s="105" t="s">
        <v>532</v>
      </c>
      <c r="B12" s="105"/>
      <c r="C12" s="105"/>
      <c r="D12" s="105"/>
      <c r="E12" s="105"/>
      <c r="F12" s="105"/>
      <c r="G12" s="105"/>
      <c r="H12" s="105"/>
      <c r="I12" s="105"/>
      <c r="J12" s="105"/>
      <c r="K12" s="105"/>
      <c r="L12" s="105"/>
    </row>
    <row r="13" spans="1:12">
      <c r="A13" s="87" t="s">
        <v>0</v>
      </c>
      <c r="B13" s="87" t="s">
        <v>16</v>
      </c>
      <c r="C13" s="87" t="s">
        <v>17</v>
      </c>
      <c r="D13" s="106" t="s">
        <v>18</v>
      </c>
      <c r="E13" s="106" t="s">
        <v>19</v>
      </c>
      <c r="F13" s="106"/>
      <c r="G13" s="87" t="s">
        <v>20</v>
      </c>
      <c r="H13" s="87" t="s">
        <v>17</v>
      </c>
      <c r="I13" s="106" t="s">
        <v>18</v>
      </c>
      <c r="J13" s="106" t="s">
        <v>19</v>
      </c>
      <c r="K13" s="106"/>
      <c r="L13" s="87" t="s">
        <v>550</v>
      </c>
    </row>
    <row r="14" spans="1:12" ht="47.4" customHeight="1">
      <c r="A14" s="87"/>
      <c r="B14" s="87"/>
      <c r="C14" s="87"/>
      <c r="D14" s="106"/>
      <c r="E14" s="25" t="s">
        <v>21</v>
      </c>
      <c r="F14" s="25" t="s">
        <v>22</v>
      </c>
      <c r="G14" s="87"/>
      <c r="H14" s="87"/>
      <c r="I14" s="106"/>
      <c r="J14" s="25" t="s">
        <v>21</v>
      </c>
      <c r="K14" s="25" t="s">
        <v>22</v>
      </c>
      <c r="L14" s="87"/>
    </row>
    <row r="15" spans="1:12">
      <c r="A15" s="85" t="s">
        <v>23</v>
      </c>
      <c r="B15" s="85"/>
      <c r="C15" s="85"/>
      <c r="D15" s="85"/>
      <c r="E15" s="85"/>
      <c r="F15" s="85"/>
      <c r="G15" s="85"/>
      <c r="H15" s="85"/>
      <c r="I15" s="85"/>
      <c r="J15" s="85"/>
      <c r="K15" s="85"/>
      <c r="L15" s="85"/>
    </row>
    <row r="16" spans="1:12">
      <c r="A16" s="26">
        <v>1</v>
      </c>
      <c r="B16" s="27" t="s">
        <v>24</v>
      </c>
      <c r="C16" s="26" t="s">
        <v>8</v>
      </c>
      <c r="D16" s="28">
        <v>150</v>
      </c>
      <c r="E16" s="29"/>
      <c r="F16" s="28">
        <f>D16*E16</f>
        <v>0</v>
      </c>
      <c r="G16" s="30"/>
      <c r="H16" s="31"/>
      <c r="I16" s="31"/>
      <c r="J16" s="31"/>
      <c r="K16" s="31"/>
      <c r="L16" s="30"/>
    </row>
    <row r="17" spans="1:12">
      <c r="A17" s="26">
        <v>2</v>
      </c>
      <c r="B17" s="27" t="s">
        <v>25</v>
      </c>
      <c r="C17" s="26" t="s">
        <v>8</v>
      </c>
      <c r="D17" s="28">
        <v>1200</v>
      </c>
      <c r="E17" s="29"/>
      <c r="F17" s="28">
        <f t="shared" ref="F17:F32" si="0">D17*E17</f>
        <v>0</v>
      </c>
      <c r="G17" s="30"/>
      <c r="H17" s="31"/>
      <c r="I17" s="31"/>
      <c r="J17" s="31"/>
      <c r="K17" s="31"/>
      <c r="L17" s="30"/>
    </row>
    <row r="18" spans="1:12">
      <c r="A18" s="26">
        <v>3</v>
      </c>
      <c r="B18" s="27" t="s">
        <v>26</v>
      </c>
      <c r="C18" s="26" t="s">
        <v>12</v>
      </c>
      <c r="D18" s="28">
        <v>11</v>
      </c>
      <c r="E18" s="29"/>
      <c r="F18" s="28">
        <f t="shared" si="0"/>
        <v>0</v>
      </c>
      <c r="G18" s="30"/>
      <c r="H18" s="31"/>
      <c r="I18" s="31"/>
      <c r="J18" s="31"/>
      <c r="K18" s="31"/>
      <c r="L18" s="30"/>
    </row>
    <row r="19" spans="1:12">
      <c r="A19" s="26">
        <v>4</v>
      </c>
      <c r="B19" s="27" t="s">
        <v>197</v>
      </c>
      <c r="C19" s="26" t="s">
        <v>12</v>
      </c>
      <c r="D19" s="28">
        <v>3</v>
      </c>
      <c r="E19" s="29"/>
      <c r="F19" s="28">
        <f t="shared" ref="F19:F20" si="1">D19*E19</f>
        <v>0</v>
      </c>
      <c r="G19" s="30"/>
      <c r="H19" s="31"/>
      <c r="I19" s="31"/>
      <c r="J19" s="31"/>
      <c r="K19" s="31"/>
      <c r="L19" s="30"/>
    </row>
    <row r="20" spans="1:12">
      <c r="A20" s="26">
        <v>5</v>
      </c>
      <c r="B20" s="27" t="s">
        <v>148</v>
      </c>
      <c r="C20" s="26" t="s">
        <v>8</v>
      </c>
      <c r="D20" s="28">
        <v>5.5</v>
      </c>
      <c r="E20" s="29"/>
      <c r="F20" s="28">
        <f t="shared" si="1"/>
        <v>0</v>
      </c>
      <c r="G20" s="30"/>
      <c r="H20" s="31"/>
      <c r="I20" s="31"/>
      <c r="J20" s="31"/>
      <c r="K20" s="31"/>
      <c r="L20" s="30"/>
    </row>
    <row r="21" spans="1:12">
      <c r="A21" s="26">
        <v>6</v>
      </c>
      <c r="B21" s="27" t="s">
        <v>27</v>
      </c>
      <c r="C21" s="26" t="s">
        <v>15</v>
      </c>
      <c r="D21" s="28">
        <v>20</v>
      </c>
      <c r="E21" s="29"/>
      <c r="F21" s="28">
        <f t="shared" si="0"/>
        <v>0</v>
      </c>
      <c r="G21" s="30"/>
      <c r="H21" s="31"/>
      <c r="I21" s="31"/>
      <c r="J21" s="31"/>
      <c r="K21" s="31"/>
      <c r="L21" s="30"/>
    </row>
    <row r="22" spans="1:12">
      <c r="A22" s="26">
        <v>7</v>
      </c>
      <c r="B22" s="27" t="s">
        <v>198</v>
      </c>
      <c r="C22" s="26" t="s">
        <v>8</v>
      </c>
      <c r="D22" s="28">
        <v>500</v>
      </c>
      <c r="E22" s="29"/>
      <c r="F22" s="28">
        <f t="shared" si="0"/>
        <v>0</v>
      </c>
      <c r="G22" s="30"/>
      <c r="H22" s="31"/>
      <c r="I22" s="31"/>
      <c r="J22" s="31"/>
      <c r="K22" s="31"/>
      <c r="L22" s="30"/>
    </row>
    <row r="23" spans="1:12">
      <c r="A23" s="26">
        <v>8</v>
      </c>
      <c r="B23" s="27" t="s">
        <v>28</v>
      </c>
      <c r="C23" s="26" t="s">
        <v>8</v>
      </c>
      <c r="D23" s="28">
        <v>100</v>
      </c>
      <c r="E23" s="29"/>
      <c r="F23" s="28">
        <f t="shared" si="0"/>
        <v>0</v>
      </c>
      <c r="G23" s="30"/>
      <c r="H23" s="31"/>
      <c r="I23" s="31"/>
      <c r="J23" s="31"/>
      <c r="K23" s="31"/>
      <c r="L23" s="30"/>
    </row>
    <row r="24" spans="1:12">
      <c r="A24" s="26">
        <v>9</v>
      </c>
      <c r="B24" s="27" t="s">
        <v>29</v>
      </c>
      <c r="C24" s="26" t="s">
        <v>30</v>
      </c>
      <c r="D24" s="28">
        <v>50</v>
      </c>
      <c r="E24" s="29"/>
      <c r="F24" s="28">
        <f t="shared" si="0"/>
        <v>0</v>
      </c>
      <c r="G24" s="30"/>
      <c r="H24" s="31"/>
      <c r="I24" s="31"/>
      <c r="J24" s="31"/>
      <c r="K24" s="31"/>
      <c r="L24" s="30"/>
    </row>
    <row r="25" spans="1:12">
      <c r="A25" s="26">
        <v>10</v>
      </c>
      <c r="B25" s="27" t="s">
        <v>31</v>
      </c>
      <c r="C25" s="26" t="s">
        <v>13</v>
      </c>
      <c r="D25" s="28">
        <v>8</v>
      </c>
      <c r="E25" s="29"/>
      <c r="F25" s="28">
        <f t="shared" si="0"/>
        <v>0</v>
      </c>
      <c r="G25" s="30"/>
      <c r="H25" s="31"/>
      <c r="I25" s="31"/>
      <c r="J25" s="31"/>
      <c r="K25" s="31"/>
      <c r="L25" s="30"/>
    </row>
    <row r="26" spans="1:12">
      <c r="A26" s="26">
        <v>11</v>
      </c>
      <c r="B26" s="27" t="s">
        <v>145</v>
      </c>
      <c r="C26" s="26" t="s">
        <v>11</v>
      </c>
      <c r="D26" s="28">
        <v>200</v>
      </c>
      <c r="E26" s="29"/>
      <c r="F26" s="28">
        <f t="shared" si="0"/>
        <v>0</v>
      </c>
      <c r="G26" s="30"/>
      <c r="H26" s="31"/>
      <c r="I26" s="31"/>
      <c r="J26" s="31"/>
      <c r="K26" s="31"/>
      <c r="L26" s="30"/>
    </row>
    <row r="27" spans="1:12">
      <c r="A27" s="26">
        <v>12</v>
      </c>
      <c r="B27" s="27" t="s">
        <v>146</v>
      </c>
      <c r="C27" s="26" t="s">
        <v>128</v>
      </c>
      <c r="D27" s="28">
        <v>15</v>
      </c>
      <c r="E27" s="29"/>
      <c r="F27" s="28">
        <f t="shared" si="0"/>
        <v>0</v>
      </c>
      <c r="G27" s="30"/>
      <c r="H27" s="31"/>
      <c r="I27" s="31"/>
      <c r="J27" s="31"/>
      <c r="K27" s="31"/>
      <c r="L27" s="30"/>
    </row>
    <row r="28" spans="1:12">
      <c r="A28" s="26">
        <v>13</v>
      </c>
      <c r="B28" s="27" t="s">
        <v>476</v>
      </c>
      <c r="C28" s="26" t="s">
        <v>8</v>
      </c>
      <c r="D28" s="28">
        <v>100</v>
      </c>
      <c r="E28" s="29"/>
      <c r="F28" s="28">
        <f t="shared" ref="F28" si="2">D28*E28</f>
        <v>0</v>
      </c>
      <c r="G28" s="30"/>
      <c r="H28" s="31"/>
      <c r="I28" s="31"/>
      <c r="J28" s="31"/>
      <c r="K28" s="31"/>
      <c r="L28" s="30"/>
    </row>
    <row r="29" spans="1:12">
      <c r="A29" s="26">
        <v>14</v>
      </c>
      <c r="B29" s="27" t="s">
        <v>277</v>
      </c>
      <c r="C29" s="26" t="s">
        <v>8</v>
      </c>
      <c r="D29" s="28">
        <v>100</v>
      </c>
      <c r="E29" s="29"/>
      <c r="F29" s="28">
        <f t="shared" si="0"/>
        <v>0</v>
      </c>
      <c r="G29" s="30"/>
      <c r="H29" s="31"/>
      <c r="I29" s="31"/>
      <c r="J29" s="31"/>
      <c r="K29" s="31"/>
      <c r="L29" s="30"/>
    </row>
    <row r="30" spans="1:12">
      <c r="A30" s="26">
        <v>15</v>
      </c>
      <c r="B30" s="27" t="s">
        <v>149</v>
      </c>
      <c r="C30" s="26" t="s">
        <v>8</v>
      </c>
      <c r="D30" s="28">
        <v>50</v>
      </c>
      <c r="E30" s="29"/>
      <c r="F30" s="28">
        <f t="shared" si="0"/>
        <v>0</v>
      </c>
      <c r="G30" s="30"/>
      <c r="H30" s="31"/>
      <c r="I30" s="31"/>
      <c r="J30" s="31"/>
      <c r="K30" s="31"/>
      <c r="L30" s="30"/>
    </row>
    <row r="31" spans="1:12">
      <c r="A31" s="26">
        <v>16</v>
      </c>
      <c r="B31" s="27" t="s">
        <v>504</v>
      </c>
      <c r="C31" s="26" t="s">
        <v>8</v>
      </c>
      <c r="D31" s="28">
        <v>150</v>
      </c>
      <c r="E31" s="29"/>
      <c r="F31" s="28">
        <f t="shared" ref="F31" si="3">D31*E31</f>
        <v>0</v>
      </c>
      <c r="G31" s="30"/>
      <c r="H31" s="31"/>
      <c r="I31" s="31"/>
      <c r="J31" s="31"/>
      <c r="K31" s="31"/>
      <c r="L31" s="30"/>
    </row>
    <row r="32" spans="1:12">
      <c r="A32" s="26">
        <v>17</v>
      </c>
      <c r="B32" s="27" t="s">
        <v>229</v>
      </c>
      <c r="C32" s="26" t="s">
        <v>8</v>
      </c>
      <c r="D32" s="28">
        <v>10</v>
      </c>
      <c r="E32" s="28"/>
      <c r="F32" s="28">
        <f t="shared" si="0"/>
        <v>0</v>
      </c>
      <c r="G32" s="30"/>
      <c r="H32" s="31"/>
      <c r="I32" s="31"/>
      <c r="J32" s="31"/>
      <c r="K32" s="31"/>
      <c r="L32" s="30"/>
    </row>
    <row r="33" spans="1:12">
      <c r="A33" s="85" t="s">
        <v>210</v>
      </c>
      <c r="B33" s="85"/>
      <c r="C33" s="85"/>
      <c r="D33" s="85"/>
      <c r="E33" s="85"/>
      <c r="F33" s="85"/>
      <c r="G33" s="85"/>
      <c r="H33" s="85"/>
      <c r="I33" s="85"/>
      <c r="J33" s="85"/>
      <c r="K33" s="85"/>
      <c r="L33" s="85"/>
    </row>
    <row r="34" spans="1:12">
      <c r="A34" s="26">
        <v>18</v>
      </c>
      <c r="B34" s="27" t="s">
        <v>32</v>
      </c>
      <c r="C34" s="26" t="s">
        <v>8</v>
      </c>
      <c r="D34" s="28">
        <v>100</v>
      </c>
      <c r="E34" s="29"/>
      <c r="F34" s="28">
        <f>D34*E34</f>
        <v>0</v>
      </c>
      <c r="G34" s="32" t="s">
        <v>199</v>
      </c>
      <c r="H34" s="33" t="s">
        <v>13</v>
      </c>
      <c r="I34" s="29">
        <v>5</v>
      </c>
      <c r="J34" s="29"/>
      <c r="K34" s="28">
        <f>I34*J34</f>
        <v>0</v>
      </c>
      <c r="L34" s="31"/>
    </row>
    <row r="35" spans="1:12">
      <c r="A35" s="26">
        <v>19</v>
      </c>
      <c r="B35" s="27"/>
      <c r="C35" s="26"/>
      <c r="D35" s="26"/>
      <c r="E35" s="26"/>
      <c r="F35" s="26"/>
      <c r="G35" s="32" t="s">
        <v>33</v>
      </c>
      <c r="H35" s="33" t="s">
        <v>14</v>
      </c>
      <c r="I35" s="29">
        <v>5</v>
      </c>
      <c r="J35" s="29"/>
      <c r="K35" s="28">
        <f t="shared" ref="K35:K40" si="4">I35*J35</f>
        <v>0</v>
      </c>
      <c r="L35" s="31"/>
    </row>
    <row r="36" spans="1:12">
      <c r="A36" s="26">
        <v>20</v>
      </c>
      <c r="B36" s="27"/>
      <c r="C36" s="26"/>
      <c r="D36" s="26"/>
      <c r="E36" s="26"/>
      <c r="F36" s="26"/>
      <c r="G36" s="32" t="s">
        <v>209</v>
      </c>
      <c r="H36" s="33" t="s">
        <v>8</v>
      </c>
      <c r="I36" s="29">
        <v>120</v>
      </c>
      <c r="J36" s="29"/>
      <c r="K36" s="28">
        <f t="shared" si="4"/>
        <v>0</v>
      </c>
      <c r="L36" s="31"/>
    </row>
    <row r="37" spans="1:12">
      <c r="A37" s="26">
        <v>21</v>
      </c>
      <c r="B37" s="27"/>
      <c r="C37" s="26"/>
      <c r="D37" s="26"/>
      <c r="E37" s="26"/>
      <c r="F37" s="26"/>
      <c r="G37" s="32" t="s">
        <v>147</v>
      </c>
      <c r="H37" s="33" t="s">
        <v>8</v>
      </c>
      <c r="I37" s="29">
        <v>200</v>
      </c>
      <c r="J37" s="29"/>
      <c r="K37" s="28">
        <f t="shared" ref="K37" si="5">I37*J37</f>
        <v>0</v>
      </c>
      <c r="L37" s="31"/>
    </row>
    <row r="38" spans="1:12">
      <c r="A38" s="26">
        <v>22</v>
      </c>
      <c r="B38" s="27"/>
      <c r="C38" s="26"/>
      <c r="D38" s="26"/>
      <c r="E38" s="26"/>
      <c r="F38" s="26"/>
      <c r="G38" s="32" t="s">
        <v>34</v>
      </c>
      <c r="H38" s="33" t="s">
        <v>11</v>
      </c>
      <c r="I38" s="29">
        <v>100</v>
      </c>
      <c r="J38" s="29"/>
      <c r="K38" s="28">
        <f t="shared" si="4"/>
        <v>0</v>
      </c>
      <c r="L38" s="31"/>
    </row>
    <row r="39" spans="1:12">
      <c r="A39" s="26">
        <v>23</v>
      </c>
      <c r="B39" s="27" t="s">
        <v>35</v>
      </c>
      <c r="C39" s="26" t="s">
        <v>8</v>
      </c>
      <c r="D39" s="28">
        <v>50</v>
      </c>
      <c r="E39" s="29"/>
      <c r="F39" s="28">
        <f>D39*E39</f>
        <v>0</v>
      </c>
      <c r="G39" s="30" t="s">
        <v>36</v>
      </c>
      <c r="H39" s="33" t="s">
        <v>8</v>
      </c>
      <c r="I39" s="29">
        <v>120</v>
      </c>
      <c r="J39" s="29"/>
      <c r="K39" s="28">
        <f t="shared" si="4"/>
        <v>0</v>
      </c>
      <c r="L39" s="31"/>
    </row>
    <row r="40" spans="1:12">
      <c r="A40" s="26">
        <v>24</v>
      </c>
      <c r="B40" s="27"/>
      <c r="C40" s="26"/>
      <c r="D40" s="26"/>
      <c r="E40" s="26"/>
      <c r="F40" s="26"/>
      <c r="G40" s="30" t="s">
        <v>37</v>
      </c>
      <c r="H40" s="33" t="s">
        <v>8</v>
      </c>
      <c r="I40" s="29">
        <v>90</v>
      </c>
      <c r="J40" s="29"/>
      <c r="K40" s="28">
        <f t="shared" si="4"/>
        <v>0</v>
      </c>
      <c r="L40" s="31"/>
    </row>
    <row r="41" spans="1:12">
      <c r="A41" s="26">
        <v>25</v>
      </c>
      <c r="B41" s="32" t="s">
        <v>200</v>
      </c>
      <c r="C41" s="26" t="s">
        <v>8</v>
      </c>
      <c r="D41" s="28">
        <v>100</v>
      </c>
      <c r="E41" s="29"/>
      <c r="F41" s="28">
        <f t="shared" ref="F41:F45" si="6">D41*E41</f>
        <v>0</v>
      </c>
      <c r="G41" s="30"/>
      <c r="H41" s="31"/>
      <c r="I41" s="28"/>
      <c r="J41" s="28"/>
      <c r="K41" s="28"/>
      <c r="L41" s="31"/>
    </row>
    <row r="42" spans="1:12">
      <c r="A42" s="26">
        <v>26</v>
      </c>
      <c r="B42" s="34" t="s">
        <v>39</v>
      </c>
      <c r="C42" s="26" t="s">
        <v>8</v>
      </c>
      <c r="D42" s="28">
        <v>200</v>
      </c>
      <c r="E42" s="29"/>
      <c r="F42" s="28">
        <f t="shared" si="6"/>
        <v>0</v>
      </c>
      <c r="G42" s="30" t="s">
        <v>40</v>
      </c>
      <c r="H42" s="33" t="s">
        <v>10</v>
      </c>
      <c r="I42" s="29">
        <v>50</v>
      </c>
      <c r="J42" s="29"/>
      <c r="K42" s="28">
        <f t="shared" ref="K42:K45" si="7">I42*J42</f>
        <v>0</v>
      </c>
      <c r="L42" s="31"/>
    </row>
    <row r="43" spans="1:12">
      <c r="A43" s="26">
        <v>27</v>
      </c>
      <c r="B43" s="32" t="s">
        <v>41</v>
      </c>
      <c r="C43" s="26" t="s">
        <v>8</v>
      </c>
      <c r="D43" s="28">
        <v>100</v>
      </c>
      <c r="E43" s="29"/>
      <c r="F43" s="28">
        <f t="shared" si="6"/>
        <v>0</v>
      </c>
      <c r="G43" s="30" t="s">
        <v>42</v>
      </c>
      <c r="H43" s="33" t="s">
        <v>10</v>
      </c>
      <c r="I43" s="29">
        <v>20</v>
      </c>
      <c r="J43" s="29"/>
      <c r="K43" s="28">
        <f t="shared" si="7"/>
        <v>0</v>
      </c>
      <c r="L43" s="31"/>
    </row>
    <row r="44" spans="1:12">
      <c r="A44" s="26">
        <v>28</v>
      </c>
      <c r="B44" s="32" t="s">
        <v>43</v>
      </c>
      <c r="C44" s="26" t="s">
        <v>38</v>
      </c>
      <c r="D44" s="28">
        <v>62</v>
      </c>
      <c r="E44" s="29"/>
      <c r="F44" s="28">
        <f t="shared" si="6"/>
        <v>0</v>
      </c>
      <c r="G44" s="27" t="s">
        <v>44</v>
      </c>
      <c r="H44" s="33" t="s">
        <v>11</v>
      </c>
      <c r="I44" s="29">
        <v>62</v>
      </c>
      <c r="J44" s="29"/>
      <c r="K44" s="28">
        <f t="shared" si="7"/>
        <v>0</v>
      </c>
      <c r="L44" s="31"/>
    </row>
    <row r="45" spans="1:12">
      <c r="A45" s="26">
        <v>29</v>
      </c>
      <c r="B45" s="32" t="s">
        <v>207</v>
      </c>
      <c r="C45" s="26" t="s">
        <v>8</v>
      </c>
      <c r="D45" s="28">
        <v>160</v>
      </c>
      <c r="E45" s="29"/>
      <c r="F45" s="28">
        <f t="shared" si="6"/>
        <v>0</v>
      </c>
      <c r="G45" s="27" t="s">
        <v>208</v>
      </c>
      <c r="H45" s="33" t="s">
        <v>9</v>
      </c>
      <c r="I45" s="29">
        <f>1.7*D45*10</f>
        <v>2720</v>
      </c>
      <c r="J45" s="29"/>
      <c r="K45" s="28">
        <f t="shared" si="7"/>
        <v>0</v>
      </c>
      <c r="L45" s="31"/>
    </row>
    <row r="46" spans="1:12">
      <c r="A46" s="85" t="s">
        <v>45</v>
      </c>
      <c r="B46" s="85"/>
      <c r="C46" s="85"/>
      <c r="D46" s="85"/>
      <c r="E46" s="85"/>
      <c r="F46" s="85"/>
      <c r="G46" s="85"/>
      <c r="H46" s="85"/>
      <c r="I46" s="85"/>
      <c r="J46" s="85"/>
      <c r="K46" s="85"/>
      <c r="L46" s="85"/>
    </row>
    <row r="47" spans="1:12">
      <c r="A47" s="31">
        <v>30</v>
      </c>
      <c r="B47" s="27" t="s">
        <v>46</v>
      </c>
      <c r="C47" s="26" t="s">
        <v>8</v>
      </c>
      <c r="D47" s="28">
        <v>128.80000000000001</v>
      </c>
      <c r="E47" s="29"/>
      <c r="F47" s="28">
        <f>D47*E47</f>
        <v>0</v>
      </c>
      <c r="G47" s="30" t="s">
        <v>47</v>
      </c>
      <c r="H47" s="33" t="s">
        <v>10</v>
      </c>
      <c r="I47" s="29">
        <v>18.032</v>
      </c>
      <c r="J47" s="29"/>
      <c r="K47" s="28">
        <f t="shared" ref="K47:K52" si="8">I47*J47</f>
        <v>0</v>
      </c>
      <c r="L47" s="31" t="s">
        <v>187</v>
      </c>
    </row>
    <row r="48" spans="1:12">
      <c r="A48" s="31">
        <v>31</v>
      </c>
      <c r="B48" s="27" t="s">
        <v>48</v>
      </c>
      <c r="C48" s="26" t="s">
        <v>11</v>
      </c>
      <c r="D48" s="28">
        <v>100</v>
      </c>
      <c r="E48" s="29"/>
      <c r="F48" s="28">
        <f>D48*E48</f>
        <v>0</v>
      </c>
      <c r="G48" s="30" t="s">
        <v>49</v>
      </c>
      <c r="H48" s="33" t="s">
        <v>9</v>
      </c>
      <c r="I48" s="29">
        <v>18</v>
      </c>
      <c r="J48" s="29"/>
      <c r="K48" s="28">
        <f t="shared" si="8"/>
        <v>0</v>
      </c>
      <c r="L48" s="31"/>
    </row>
    <row r="49" spans="1:12">
      <c r="A49" s="31">
        <v>32</v>
      </c>
      <c r="B49" s="27" t="s">
        <v>50</v>
      </c>
      <c r="C49" s="26" t="s">
        <v>11</v>
      </c>
      <c r="D49" s="28">
        <v>100</v>
      </c>
      <c r="E49" s="29"/>
      <c r="F49" s="28">
        <f>D49*E49</f>
        <v>0</v>
      </c>
      <c r="G49" s="30" t="s">
        <v>51</v>
      </c>
      <c r="H49" s="33" t="s">
        <v>11</v>
      </c>
      <c r="I49" s="29">
        <v>100</v>
      </c>
      <c r="J49" s="29"/>
      <c r="K49" s="28">
        <f t="shared" si="8"/>
        <v>0</v>
      </c>
      <c r="L49" s="31"/>
    </row>
    <row r="50" spans="1:12">
      <c r="A50" s="31">
        <v>33</v>
      </c>
      <c r="B50" s="27" t="s">
        <v>52</v>
      </c>
      <c r="C50" s="26" t="s">
        <v>8</v>
      </c>
      <c r="D50" s="28">
        <v>1000</v>
      </c>
      <c r="E50" s="29"/>
      <c r="F50" s="28">
        <f>D50*E50</f>
        <v>0</v>
      </c>
      <c r="G50" s="30" t="s">
        <v>47</v>
      </c>
      <c r="H50" s="33" t="s">
        <v>10</v>
      </c>
      <c r="I50" s="29">
        <v>90</v>
      </c>
      <c r="J50" s="29"/>
      <c r="K50" s="28">
        <f t="shared" si="8"/>
        <v>0</v>
      </c>
      <c r="L50" s="31" t="s">
        <v>187</v>
      </c>
    </row>
    <row r="51" spans="1:12">
      <c r="A51" s="31">
        <v>34</v>
      </c>
      <c r="B51" s="27"/>
      <c r="C51" s="26"/>
      <c r="D51" s="28"/>
      <c r="E51" s="29"/>
      <c r="F51" s="28"/>
      <c r="G51" s="30" t="s">
        <v>53</v>
      </c>
      <c r="H51" s="33" t="s">
        <v>10</v>
      </c>
      <c r="I51" s="29">
        <v>25.76</v>
      </c>
      <c r="J51" s="29"/>
      <c r="K51" s="28">
        <f t="shared" si="8"/>
        <v>0</v>
      </c>
      <c r="L51" s="31"/>
    </row>
    <row r="52" spans="1:12">
      <c r="A52" s="31">
        <v>35</v>
      </c>
      <c r="B52" s="27" t="s">
        <v>54</v>
      </c>
      <c r="C52" s="26" t="s">
        <v>8</v>
      </c>
      <c r="D52" s="28">
        <v>1000</v>
      </c>
      <c r="E52" s="29"/>
      <c r="F52" s="28">
        <f>D52*E52</f>
        <v>0</v>
      </c>
      <c r="G52" s="30" t="s">
        <v>201</v>
      </c>
      <c r="H52" s="31" t="s">
        <v>9</v>
      </c>
      <c r="I52" s="28">
        <v>20000</v>
      </c>
      <c r="J52" s="28"/>
      <c r="K52" s="28">
        <f t="shared" si="8"/>
        <v>0</v>
      </c>
      <c r="L52" s="30"/>
    </row>
    <row r="53" spans="1:12">
      <c r="A53" s="31">
        <v>36</v>
      </c>
      <c r="B53" s="27"/>
      <c r="C53" s="26"/>
      <c r="D53" s="28"/>
      <c r="E53" s="29"/>
      <c r="F53" s="28"/>
      <c r="G53" s="30" t="s">
        <v>55</v>
      </c>
      <c r="H53" s="33" t="s">
        <v>11</v>
      </c>
      <c r="I53" s="29">
        <v>1000</v>
      </c>
      <c r="J53" s="29"/>
      <c r="K53" s="28">
        <f>I53*J53</f>
        <v>0</v>
      </c>
      <c r="L53" s="31"/>
    </row>
    <row r="54" spans="1:12">
      <c r="A54" s="31">
        <v>37</v>
      </c>
      <c r="B54" s="27" t="s">
        <v>56</v>
      </c>
      <c r="C54" s="26" t="s">
        <v>11</v>
      </c>
      <c r="D54" s="28">
        <v>100</v>
      </c>
      <c r="E54" s="29"/>
      <c r="F54" s="28">
        <f>D54*E54</f>
        <v>0</v>
      </c>
      <c r="G54" s="30" t="s">
        <v>47</v>
      </c>
      <c r="H54" s="33" t="s">
        <v>10</v>
      </c>
      <c r="I54" s="29">
        <v>5</v>
      </c>
      <c r="J54" s="29"/>
      <c r="K54" s="28">
        <f t="shared" ref="K54:K68" si="9">I54*J54</f>
        <v>0</v>
      </c>
      <c r="L54" s="31"/>
    </row>
    <row r="55" spans="1:12">
      <c r="A55" s="31">
        <v>38</v>
      </c>
      <c r="B55" s="27" t="s">
        <v>57</v>
      </c>
      <c r="C55" s="26" t="s">
        <v>11</v>
      </c>
      <c r="D55" s="28">
        <v>100</v>
      </c>
      <c r="E55" s="29"/>
      <c r="F55" s="28">
        <f>D55*E55</f>
        <v>0</v>
      </c>
      <c r="G55" s="30" t="s">
        <v>58</v>
      </c>
      <c r="H55" s="33" t="s">
        <v>9</v>
      </c>
      <c r="I55" s="29">
        <v>56</v>
      </c>
      <c r="J55" s="29"/>
      <c r="K55" s="28">
        <f t="shared" si="9"/>
        <v>0</v>
      </c>
      <c r="L55" s="31"/>
    </row>
    <row r="56" spans="1:12">
      <c r="A56" s="31">
        <v>39</v>
      </c>
      <c r="B56" s="27" t="s">
        <v>59</v>
      </c>
      <c r="C56" s="26" t="s">
        <v>11</v>
      </c>
      <c r="D56" s="28">
        <v>100</v>
      </c>
      <c r="E56" s="29"/>
      <c r="F56" s="28">
        <f>D56*E56</f>
        <v>0</v>
      </c>
      <c r="G56" s="30" t="s">
        <v>47</v>
      </c>
      <c r="H56" s="33" t="s">
        <v>10</v>
      </c>
      <c r="I56" s="29">
        <v>5</v>
      </c>
      <c r="J56" s="29"/>
      <c r="K56" s="28">
        <f t="shared" si="9"/>
        <v>0</v>
      </c>
      <c r="L56" s="31"/>
    </row>
    <row r="57" spans="1:12">
      <c r="A57" s="31">
        <v>40</v>
      </c>
      <c r="B57" s="27" t="s">
        <v>60</v>
      </c>
      <c r="C57" s="26" t="s">
        <v>11</v>
      </c>
      <c r="D57" s="28">
        <v>100</v>
      </c>
      <c r="E57" s="29"/>
      <c r="F57" s="28">
        <f>D57*E57</f>
        <v>0</v>
      </c>
      <c r="G57" s="30" t="s">
        <v>61</v>
      </c>
      <c r="H57" s="33" t="s">
        <v>8</v>
      </c>
      <c r="I57" s="29">
        <v>100</v>
      </c>
      <c r="J57" s="29"/>
      <c r="K57" s="28">
        <f t="shared" si="9"/>
        <v>0</v>
      </c>
      <c r="L57" s="31"/>
    </row>
    <row r="58" spans="1:12">
      <c r="A58" s="31">
        <v>41</v>
      </c>
      <c r="B58" s="27"/>
      <c r="C58" s="26"/>
      <c r="D58" s="28"/>
      <c r="E58" s="29"/>
      <c r="F58" s="28"/>
      <c r="G58" s="30" t="s">
        <v>62</v>
      </c>
      <c r="H58" s="33" t="s">
        <v>9</v>
      </c>
      <c r="I58" s="29">
        <v>5</v>
      </c>
      <c r="J58" s="29"/>
      <c r="K58" s="28">
        <f t="shared" si="9"/>
        <v>0</v>
      </c>
      <c r="L58" s="31"/>
    </row>
    <row r="59" spans="1:12">
      <c r="A59" s="31">
        <v>42</v>
      </c>
      <c r="B59" s="27" t="s">
        <v>63</v>
      </c>
      <c r="C59" s="26" t="s">
        <v>11</v>
      </c>
      <c r="D59" s="28">
        <v>100</v>
      </c>
      <c r="E59" s="29"/>
      <c r="F59" s="28">
        <f t="shared" ref="F59:F63" si="10">D59*E59</f>
        <v>0</v>
      </c>
      <c r="G59" s="30" t="s">
        <v>58</v>
      </c>
      <c r="H59" s="33" t="s">
        <v>9</v>
      </c>
      <c r="I59" s="29">
        <v>50</v>
      </c>
      <c r="J59" s="29"/>
      <c r="K59" s="28">
        <f t="shared" si="9"/>
        <v>0</v>
      </c>
      <c r="L59" s="31"/>
    </row>
    <row r="60" spans="1:12">
      <c r="A60" s="31">
        <v>43</v>
      </c>
      <c r="B60" s="27" t="s">
        <v>477</v>
      </c>
      <c r="C60" s="26" t="s">
        <v>11</v>
      </c>
      <c r="D60" s="28">
        <v>100</v>
      </c>
      <c r="E60" s="29"/>
      <c r="F60" s="28">
        <f t="shared" si="10"/>
        <v>0</v>
      </c>
      <c r="G60" s="30" t="s">
        <v>64</v>
      </c>
      <c r="H60" s="33" t="s">
        <v>9</v>
      </c>
      <c r="I60" s="29">
        <f>0.3*100</f>
        <v>30</v>
      </c>
      <c r="J60" s="29"/>
      <c r="K60" s="28">
        <f t="shared" si="9"/>
        <v>0</v>
      </c>
      <c r="L60" s="31" t="s">
        <v>65</v>
      </c>
    </row>
    <row r="61" spans="1:12">
      <c r="A61" s="31">
        <v>44</v>
      </c>
      <c r="B61" s="27" t="s">
        <v>66</v>
      </c>
      <c r="C61" s="26" t="s">
        <v>8</v>
      </c>
      <c r="D61" s="28">
        <v>1000</v>
      </c>
      <c r="E61" s="29"/>
      <c r="F61" s="28">
        <f t="shared" si="10"/>
        <v>0</v>
      </c>
      <c r="G61" s="30" t="s">
        <v>47</v>
      </c>
      <c r="H61" s="33" t="s">
        <v>10</v>
      </c>
      <c r="I61" s="29">
        <v>90</v>
      </c>
      <c r="J61" s="29"/>
      <c r="K61" s="28">
        <f t="shared" si="9"/>
        <v>0</v>
      </c>
      <c r="L61" s="31"/>
    </row>
    <row r="62" spans="1:12">
      <c r="A62" s="31">
        <v>45</v>
      </c>
      <c r="B62" s="27" t="s">
        <v>67</v>
      </c>
      <c r="C62" s="26" t="s">
        <v>8</v>
      </c>
      <c r="D62" s="28">
        <v>128.80000000000001</v>
      </c>
      <c r="E62" s="29"/>
      <c r="F62" s="28">
        <f t="shared" si="10"/>
        <v>0</v>
      </c>
      <c r="G62" s="30" t="s">
        <v>47</v>
      </c>
      <c r="H62" s="33" t="s">
        <v>10</v>
      </c>
      <c r="I62" s="29">
        <v>18.032</v>
      </c>
      <c r="J62" s="29"/>
      <c r="K62" s="28">
        <f t="shared" si="9"/>
        <v>0</v>
      </c>
      <c r="L62" s="31"/>
    </row>
    <row r="63" spans="1:12">
      <c r="A63" s="31">
        <v>46</v>
      </c>
      <c r="B63" s="27" t="s">
        <v>68</v>
      </c>
      <c r="C63" s="26" t="s">
        <v>8</v>
      </c>
      <c r="D63" s="28">
        <v>128</v>
      </c>
      <c r="E63" s="29"/>
      <c r="F63" s="28">
        <f t="shared" si="10"/>
        <v>0</v>
      </c>
      <c r="G63" s="30" t="s">
        <v>61</v>
      </c>
      <c r="H63" s="33" t="s">
        <v>8</v>
      </c>
      <c r="I63" s="29">
        <v>128</v>
      </c>
      <c r="J63" s="29"/>
      <c r="K63" s="28">
        <f t="shared" si="9"/>
        <v>0</v>
      </c>
      <c r="L63" s="31"/>
    </row>
    <row r="64" spans="1:12">
      <c r="A64" s="31">
        <v>47</v>
      </c>
      <c r="B64" s="27"/>
      <c r="C64" s="26"/>
      <c r="D64" s="28"/>
      <c r="E64" s="28"/>
      <c r="F64" s="28"/>
      <c r="G64" s="30" t="s">
        <v>62</v>
      </c>
      <c r="H64" s="33" t="s">
        <v>9</v>
      </c>
      <c r="I64" s="29">
        <v>30</v>
      </c>
      <c r="J64" s="29"/>
      <c r="K64" s="28">
        <f t="shared" si="9"/>
        <v>0</v>
      </c>
      <c r="L64" s="31"/>
    </row>
    <row r="65" spans="1:12">
      <c r="A65" s="31">
        <v>48</v>
      </c>
      <c r="B65" s="27" t="s">
        <v>69</v>
      </c>
      <c r="C65" s="26" t="s">
        <v>8</v>
      </c>
      <c r="D65" s="28">
        <v>1000</v>
      </c>
      <c r="E65" s="29"/>
      <c r="F65" s="28">
        <f>D65*E65</f>
        <v>0</v>
      </c>
      <c r="G65" s="30" t="s">
        <v>58</v>
      </c>
      <c r="H65" s="33" t="s">
        <v>9</v>
      </c>
      <c r="I65" s="29">
        <v>1500</v>
      </c>
      <c r="J65" s="29"/>
      <c r="K65" s="28">
        <f t="shared" si="9"/>
        <v>0</v>
      </c>
      <c r="L65" s="31"/>
    </row>
    <row r="66" spans="1:12">
      <c r="A66" s="31">
        <v>49</v>
      </c>
      <c r="B66" s="27"/>
      <c r="C66" s="26"/>
      <c r="D66" s="28"/>
      <c r="E66" s="28"/>
      <c r="F66" s="28"/>
      <c r="G66" s="30" t="s">
        <v>70</v>
      </c>
      <c r="H66" s="33" t="s">
        <v>11</v>
      </c>
      <c r="I66" s="29">
        <v>100</v>
      </c>
      <c r="J66" s="29"/>
      <c r="K66" s="28">
        <f t="shared" si="9"/>
        <v>0</v>
      </c>
      <c r="L66" s="31"/>
    </row>
    <row r="67" spans="1:12">
      <c r="A67" s="31">
        <v>50</v>
      </c>
      <c r="B67" s="27" t="s">
        <v>478</v>
      </c>
      <c r="C67" s="26" t="s">
        <v>8</v>
      </c>
      <c r="D67" s="28">
        <v>1000</v>
      </c>
      <c r="E67" s="29"/>
      <c r="F67" s="28">
        <f>D67*E67</f>
        <v>0</v>
      </c>
      <c r="G67" s="30" t="s">
        <v>64</v>
      </c>
      <c r="H67" s="33" t="s">
        <v>9</v>
      </c>
      <c r="I67" s="29">
        <v>300</v>
      </c>
      <c r="J67" s="29"/>
      <c r="K67" s="28">
        <f t="shared" si="9"/>
        <v>0</v>
      </c>
      <c r="L67" s="31" t="s">
        <v>65</v>
      </c>
    </row>
    <row r="68" spans="1:12">
      <c r="A68" s="31">
        <v>51</v>
      </c>
      <c r="B68" s="27" t="s">
        <v>72</v>
      </c>
      <c r="C68" s="26" t="s">
        <v>15</v>
      </c>
      <c r="D68" s="28">
        <v>32</v>
      </c>
      <c r="E68" s="29"/>
      <c r="F68" s="28">
        <f>D68*E68</f>
        <v>0</v>
      </c>
      <c r="G68" s="30" t="s">
        <v>73</v>
      </c>
      <c r="H68" s="33" t="s">
        <v>11</v>
      </c>
      <c r="I68" s="29">
        <v>35.200000000000003</v>
      </c>
      <c r="J68" s="29"/>
      <c r="K68" s="28">
        <f t="shared" si="9"/>
        <v>0</v>
      </c>
      <c r="L68" s="31"/>
    </row>
    <row r="69" spans="1:12">
      <c r="A69" s="31">
        <v>52</v>
      </c>
      <c r="B69" s="27"/>
      <c r="C69" s="26"/>
      <c r="D69" s="28"/>
      <c r="E69" s="28"/>
      <c r="F69" s="28"/>
      <c r="G69" s="27" t="s">
        <v>74</v>
      </c>
      <c r="H69" s="33" t="s">
        <v>12</v>
      </c>
      <c r="I69" s="29">
        <v>2</v>
      </c>
      <c r="J69" s="29"/>
      <c r="K69" s="28">
        <f t="shared" ref="K69:K74" si="11">I69*J69</f>
        <v>0</v>
      </c>
      <c r="L69" s="31"/>
    </row>
    <row r="70" spans="1:12">
      <c r="A70" s="31">
        <v>53</v>
      </c>
      <c r="B70" s="27" t="s">
        <v>182</v>
      </c>
      <c r="C70" s="26" t="s">
        <v>15</v>
      </c>
      <c r="D70" s="28">
        <v>40</v>
      </c>
      <c r="E70" s="29"/>
      <c r="F70" s="28">
        <f>D70*E70</f>
        <v>0</v>
      </c>
      <c r="G70" s="30" t="s">
        <v>75</v>
      </c>
      <c r="H70" s="33" t="s">
        <v>9</v>
      </c>
      <c r="I70" s="29">
        <v>4</v>
      </c>
      <c r="J70" s="29"/>
      <c r="K70" s="28">
        <f t="shared" si="11"/>
        <v>0</v>
      </c>
      <c r="L70" s="27"/>
    </row>
    <row r="71" spans="1:12">
      <c r="A71" s="31">
        <v>54</v>
      </c>
      <c r="B71" s="27" t="s">
        <v>479</v>
      </c>
      <c r="C71" s="26" t="s">
        <v>8</v>
      </c>
      <c r="D71" s="28">
        <v>90</v>
      </c>
      <c r="E71" s="29"/>
      <c r="F71" s="28">
        <f>D71*E71</f>
        <v>0</v>
      </c>
      <c r="G71" s="30" t="s">
        <v>77</v>
      </c>
      <c r="H71" s="33" t="s">
        <v>10</v>
      </c>
      <c r="I71" s="29">
        <v>9</v>
      </c>
      <c r="J71" s="29"/>
      <c r="K71" s="28">
        <f t="shared" si="11"/>
        <v>0</v>
      </c>
      <c r="L71" s="27"/>
    </row>
    <row r="72" spans="1:12">
      <c r="A72" s="31">
        <v>55</v>
      </c>
      <c r="B72" s="27"/>
      <c r="C72" s="26"/>
      <c r="D72" s="28"/>
      <c r="E72" s="28"/>
      <c r="F72" s="28"/>
      <c r="G72" s="30" t="s">
        <v>503</v>
      </c>
      <c r="H72" s="33" t="s">
        <v>9</v>
      </c>
      <c r="I72" s="29">
        <v>20.39</v>
      </c>
      <c r="J72" s="29"/>
      <c r="K72" s="28">
        <f t="shared" si="11"/>
        <v>0</v>
      </c>
      <c r="L72" s="27"/>
    </row>
    <row r="73" spans="1:12">
      <c r="A73" s="31">
        <v>56</v>
      </c>
      <c r="B73" s="27"/>
      <c r="C73" s="26"/>
      <c r="D73" s="28"/>
      <c r="E73" s="28"/>
      <c r="F73" s="28"/>
      <c r="G73" s="30" t="s">
        <v>78</v>
      </c>
      <c r="H73" s="33" t="s">
        <v>9</v>
      </c>
      <c r="I73" s="29">
        <v>234</v>
      </c>
      <c r="J73" s="29"/>
      <c r="K73" s="28">
        <f t="shared" si="11"/>
        <v>0</v>
      </c>
      <c r="L73" s="27"/>
    </row>
    <row r="74" spans="1:12">
      <c r="A74" s="31">
        <v>57</v>
      </c>
      <c r="B74" s="30"/>
      <c r="C74" s="31"/>
      <c r="D74" s="28"/>
      <c r="E74" s="28"/>
      <c r="F74" s="28"/>
      <c r="G74" s="30" t="s">
        <v>278</v>
      </c>
      <c r="H74" s="33" t="s">
        <v>8</v>
      </c>
      <c r="I74" s="29">
        <v>95</v>
      </c>
      <c r="J74" s="29"/>
      <c r="K74" s="28">
        <f t="shared" si="11"/>
        <v>0</v>
      </c>
      <c r="L74" s="27"/>
    </row>
    <row r="75" spans="1:12">
      <c r="A75" s="85" t="s">
        <v>79</v>
      </c>
      <c r="B75" s="85"/>
      <c r="C75" s="85"/>
      <c r="D75" s="85"/>
      <c r="E75" s="85"/>
      <c r="F75" s="85"/>
      <c r="G75" s="85"/>
      <c r="H75" s="85"/>
      <c r="I75" s="85"/>
      <c r="J75" s="85"/>
      <c r="K75" s="85"/>
      <c r="L75" s="85"/>
    </row>
    <row r="76" spans="1:12">
      <c r="A76" s="31">
        <v>58</v>
      </c>
      <c r="B76" s="27" t="s">
        <v>52</v>
      </c>
      <c r="C76" s="26" t="s">
        <v>8</v>
      </c>
      <c r="D76" s="28">
        <v>41</v>
      </c>
      <c r="E76" s="29"/>
      <c r="F76" s="28">
        <f t="shared" ref="F76:F81" si="12">D76*E76</f>
        <v>0</v>
      </c>
      <c r="G76" s="30" t="s">
        <v>47</v>
      </c>
      <c r="H76" s="33" t="s">
        <v>10</v>
      </c>
      <c r="I76" s="29">
        <v>5.74</v>
      </c>
      <c r="J76" s="29"/>
      <c r="K76" s="28">
        <f>I76*J76</f>
        <v>0</v>
      </c>
      <c r="L76" s="31" t="s">
        <v>187</v>
      </c>
    </row>
    <row r="77" spans="1:12">
      <c r="A77" s="31">
        <v>59</v>
      </c>
      <c r="B77" s="27" t="s">
        <v>80</v>
      </c>
      <c r="C77" s="26" t="s">
        <v>8</v>
      </c>
      <c r="D77" s="28">
        <v>41</v>
      </c>
      <c r="E77" s="29"/>
      <c r="F77" s="28">
        <f t="shared" si="12"/>
        <v>0</v>
      </c>
      <c r="G77" s="30" t="s">
        <v>201</v>
      </c>
      <c r="H77" s="31" t="s">
        <v>9</v>
      </c>
      <c r="I77" s="28">
        <v>500</v>
      </c>
      <c r="J77" s="28"/>
      <c r="K77" s="28">
        <f t="shared" ref="K77" si="13">I77*J77</f>
        <v>0</v>
      </c>
      <c r="L77" s="31"/>
    </row>
    <row r="78" spans="1:12">
      <c r="A78" s="31">
        <v>60</v>
      </c>
      <c r="B78" s="27" t="s">
        <v>81</v>
      </c>
      <c r="C78" s="26" t="s">
        <v>8</v>
      </c>
      <c r="D78" s="28">
        <v>41</v>
      </c>
      <c r="E78" s="29"/>
      <c r="F78" s="28">
        <f t="shared" si="12"/>
        <v>0</v>
      </c>
      <c r="G78" s="30" t="s">
        <v>47</v>
      </c>
      <c r="H78" s="33" t="s">
        <v>10</v>
      </c>
      <c r="I78" s="29">
        <v>5.74</v>
      </c>
      <c r="J78" s="29"/>
      <c r="K78" s="28">
        <f t="shared" ref="K78:K94" si="14">I78*J78</f>
        <v>0</v>
      </c>
      <c r="L78" s="31" t="s">
        <v>187</v>
      </c>
    </row>
    <row r="79" spans="1:12">
      <c r="A79" s="31">
        <v>61</v>
      </c>
      <c r="B79" s="27" t="s">
        <v>82</v>
      </c>
      <c r="C79" s="26" t="s">
        <v>8</v>
      </c>
      <c r="D79" s="28">
        <v>41</v>
      </c>
      <c r="E79" s="29"/>
      <c r="F79" s="28">
        <f t="shared" si="12"/>
        <v>0</v>
      </c>
      <c r="G79" s="30" t="s">
        <v>58</v>
      </c>
      <c r="H79" s="33" t="s">
        <v>9</v>
      </c>
      <c r="I79" s="29">
        <v>73.8</v>
      </c>
      <c r="J79" s="29"/>
      <c r="K79" s="28">
        <f t="shared" si="14"/>
        <v>0</v>
      </c>
      <c r="L79" s="31"/>
    </row>
    <row r="80" spans="1:12">
      <c r="A80" s="31">
        <v>62</v>
      </c>
      <c r="B80" s="27" t="s">
        <v>83</v>
      </c>
      <c r="C80" s="26" t="s">
        <v>8</v>
      </c>
      <c r="D80" s="28">
        <v>41</v>
      </c>
      <c r="E80" s="29"/>
      <c r="F80" s="28">
        <f t="shared" si="12"/>
        <v>0</v>
      </c>
      <c r="G80" s="30" t="s">
        <v>47</v>
      </c>
      <c r="H80" s="33" t="s">
        <v>10</v>
      </c>
      <c r="I80" s="29">
        <v>5.74</v>
      </c>
      <c r="J80" s="29"/>
      <c r="K80" s="28">
        <f t="shared" si="14"/>
        <v>0</v>
      </c>
      <c r="L80" s="31" t="s">
        <v>187</v>
      </c>
    </row>
    <row r="81" spans="1:12">
      <c r="A81" s="31">
        <v>63</v>
      </c>
      <c r="B81" s="27" t="s">
        <v>84</v>
      </c>
      <c r="C81" s="26" t="s">
        <v>8</v>
      </c>
      <c r="D81" s="28">
        <v>41</v>
      </c>
      <c r="E81" s="29"/>
      <c r="F81" s="28">
        <f t="shared" si="12"/>
        <v>0</v>
      </c>
      <c r="G81" s="30" t="s">
        <v>61</v>
      </c>
      <c r="H81" s="33" t="s">
        <v>8</v>
      </c>
      <c r="I81" s="29">
        <v>45.1</v>
      </c>
      <c r="J81" s="29"/>
      <c r="K81" s="28">
        <f t="shared" si="14"/>
        <v>0</v>
      </c>
      <c r="L81" s="31"/>
    </row>
    <row r="82" spans="1:12">
      <c r="A82" s="31">
        <v>64</v>
      </c>
      <c r="B82" s="27"/>
      <c r="C82" s="26"/>
      <c r="D82" s="28"/>
      <c r="E82" s="28"/>
      <c r="F82" s="28"/>
      <c r="G82" s="30" t="s">
        <v>62</v>
      </c>
      <c r="H82" s="33" t="s">
        <v>9</v>
      </c>
      <c r="I82" s="29">
        <v>8.1999999999999993</v>
      </c>
      <c r="J82" s="29"/>
      <c r="K82" s="28">
        <f t="shared" si="14"/>
        <v>0</v>
      </c>
      <c r="L82" s="31"/>
    </row>
    <row r="83" spans="1:12">
      <c r="A83" s="31">
        <v>65</v>
      </c>
      <c r="B83" s="27" t="s">
        <v>85</v>
      </c>
      <c r="C83" s="26" t="s">
        <v>8</v>
      </c>
      <c r="D83" s="28">
        <v>41</v>
      </c>
      <c r="E83" s="29"/>
      <c r="F83" s="28">
        <f>D83*E83</f>
        <v>0</v>
      </c>
      <c r="G83" s="30" t="s">
        <v>58</v>
      </c>
      <c r="H83" s="33" t="s">
        <v>9</v>
      </c>
      <c r="I83" s="29">
        <v>73.8</v>
      </c>
      <c r="J83" s="29"/>
      <c r="K83" s="28">
        <f t="shared" si="14"/>
        <v>0</v>
      </c>
      <c r="L83" s="31"/>
    </row>
    <row r="84" spans="1:12">
      <c r="A84" s="31">
        <v>66</v>
      </c>
      <c r="B84" s="27"/>
      <c r="C84" s="26"/>
      <c r="D84" s="28"/>
      <c r="E84" s="28"/>
      <c r="F84" s="28"/>
      <c r="G84" s="30" t="s">
        <v>70</v>
      </c>
      <c r="H84" s="33" t="s">
        <v>11</v>
      </c>
      <c r="I84" s="29">
        <v>3.57</v>
      </c>
      <c r="J84" s="29"/>
      <c r="K84" s="28">
        <f t="shared" si="14"/>
        <v>0</v>
      </c>
      <c r="L84" s="31"/>
    </row>
    <row r="85" spans="1:12">
      <c r="A85" s="31">
        <v>67</v>
      </c>
      <c r="B85" s="27" t="s">
        <v>71</v>
      </c>
      <c r="C85" s="26" t="s">
        <v>8</v>
      </c>
      <c r="D85" s="28">
        <v>41</v>
      </c>
      <c r="E85" s="29"/>
      <c r="F85" s="28">
        <f>D85*E85</f>
        <v>0</v>
      </c>
      <c r="G85" s="30" t="s">
        <v>64</v>
      </c>
      <c r="H85" s="33" t="s">
        <v>9</v>
      </c>
      <c r="I85" s="29">
        <v>8.1999999999999993</v>
      </c>
      <c r="J85" s="29"/>
      <c r="K85" s="28">
        <f t="shared" si="14"/>
        <v>0</v>
      </c>
      <c r="L85" s="35" t="s">
        <v>65</v>
      </c>
    </row>
    <row r="86" spans="1:12">
      <c r="A86" s="85" t="s">
        <v>279</v>
      </c>
      <c r="B86" s="85"/>
      <c r="C86" s="85"/>
      <c r="D86" s="85"/>
      <c r="E86" s="85"/>
      <c r="F86" s="85"/>
      <c r="G86" s="85"/>
      <c r="H86" s="85"/>
      <c r="I86" s="85"/>
      <c r="J86" s="85"/>
      <c r="K86" s="85"/>
      <c r="L86" s="85"/>
    </row>
    <row r="87" spans="1:12">
      <c r="A87" s="31">
        <v>68</v>
      </c>
      <c r="B87" s="27" t="s">
        <v>230</v>
      </c>
      <c r="C87" s="26" t="s">
        <v>8</v>
      </c>
      <c r="D87" s="28">
        <v>20</v>
      </c>
      <c r="E87" s="29"/>
      <c r="F87" s="28">
        <f>D87*E87</f>
        <v>0</v>
      </c>
      <c r="G87" s="36" t="s">
        <v>231</v>
      </c>
      <c r="H87" s="74" t="s">
        <v>11</v>
      </c>
      <c r="I87" s="37">
        <f>CEILING(D87*1.3,1)</f>
        <v>26</v>
      </c>
      <c r="J87" s="28"/>
      <c r="K87" s="28">
        <f t="shared" si="14"/>
        <v>0</v>
      </c>
      <c r="L87" s="31"/>
    </row>
    <row r="88" spans="1:12">
      <c r="A88" s="31">
        <v>69</v>
      </c>
      <c r="B88" s="27"/>
      <c r="C88" s="26"/>
      <c r="D88" s="28"/>
      <c r="E88" s="29"/>
      <c r="F88" s="28"/>
      <c r="G88" s="36" t="s">
        <v>480</v>
      </c>
      <c r="H88" s="74" t="s">
        <v>12</v>
      </c>
      <c r="I88" s="37">
        <f>ROUNDUP((D87*4)/3,0)</f>
        <v>27</v>
      </c>
      <c r="J88" s="28"/>
      <c r="K88" s="28">
        <f t="shared" si="14"/>
        <v>0</v>
      </c>
      <c r="L88" s="31"/>
    </row>
    <row r="89" spans="1:12">
      <c r="A89" s="31">
        <v>70</v>
      </c>
      <c r="B89" s="27"/>
      <c r="C89" s="26"/>
      <c r="D89" s="28"/>
      <c r="E89" s="29"/>
      <c r="F89" s="28"/>
      <c r="G89" s="36" t="s">
        <v>232</v>
      </c>
      <c r="H89" s="74" t="s">
        <v>11</v>
      </c>
      <c r="I89" s="37">
        <f>CEILING(D87*2.2*1.1,1)</f>
        <v>49</v>
      </c>
      <c r="J89" s="28"/>
      <c r="K89" s="28">
        <f t="shared" si="14"/>
        <v>0</v>
      </c>
      <c r="L89" s="31"/>
    </row>
    <row r="90" spans="1:12">
      <c r="A90" s="31">
        <v>71</v>
      </c>
      <c r="B90" s="27"/>
      <c r="C90" s="26"/>
      <c r="D90" s="28"/>
      <c r="E90" s="29"/>
      <c r="F90" s="28"/>
      <c r="G90" s="36" t="s">
        <v>233</v>
      </c>
      <c r="H90" s="74" t="s">
        <v>11</v>
      </c>
      <c r="I90" s="37">
        <f>CEILING(D87*1.32,1)</f>
        <v>27</v>
      </c>
      <c r="J90" s="28"/>
      <c r="K90" s="28">
        <f t="shared" si="14"/>
        <v>0</v>
      </c>
      <c r="L90" s="31"/>
    </row>
    <row r="91" spans="1:12">
      <c r="A91" s="31">
        <v>72</v>
      </c>
      <c r="B91" s="27"/>
      <c r="C91" s="26"/>
      <c r="D91" s="28"/>
      <c r="E91" s="29"/>
      <c r="F91" s="28"/>
      <c r="G91" s="36" t="s">
        <v>481</v>
      </c>
      <c r="H91" s="74" t="s">
        <v>13</v>
      </c>
      <c r="I91" s="37">
        <f>D87*0.1</f>
        <v>2</v>
      </c>
      <c r="J91" s="28"/>
      <c r="K91" s="28">
        <f t="shared" si="14"/>
        <v>0</v>
      </c>
      <c r="L91" s="31"/>
    </row>
    <row r="92" spans="1:12">
      <c r="A92" s="31">
        <v>73</v>
      </c>
      <c r="B92" s="27"/>
      <c r="C92" s="26"/>
      <c r="D92" s="28"/>
      <c r="E92" s="29"/>
      <c r="F92" s="28"/>
      <c r="G92" s="36" t="s">
        <v>482</v>
      </c>
      <c r="H92" s="74" t="s">
        <v>12</v>
      </c>
      <c r="I92" s="37">
        <f>CEILING(D87*1.65/1,1)</f>
        <v>33</v>
      </c>
      <c r="J92" s="29"/>
      <c r="K92" s="28">
        <f t="shared" si="14"/>
        <v>0</v>
      </c>
      <c r="L92" s="31"/>
    </row>
    <row r="93" spans="1:12">
      <c r="A93" s="31">
        <v>74</v>
      </c>
      <c r="B93" s="27"/>
      <c r="C93" s="26"/>
      <c r="D93" s="28"/>
      <c r="E93" s="29"/>
      <c r="F93" s="28"/>
      <c r="G93" s="36" t="s">
        <v>483</v>
      </c>
      <c r="H93" s="75" t="s">
        <v>12</v>
      </c>
      <c r="I93" s="37">
        <f>CEILING(D87*2.97/1*1.5,0.5)</f>
        <v>89.5</v>
      </c>
      <c r="J93" s="29"/>
      <c r="K93" s="28">
        <f t="shared" si="14"/>
        <v>0</v>
      </c>
      <c r="L93" s="31"/>
    </row>
    <row r="94" spans="1:12">
      <c r="A94" s="31">
        <v>76</v>
      </c>
      <c r="B94" s="27"/>
      <c r="C94" s="26"/>
      <c r="D94" s="28"/>
      <c r="E94" s="29"/>
      <c r="F94" s="28"/>
      <c r="G94" s="30" t="s">
        <v>237</v>
      </c>
      <c r="H94" s="33" t="s">
        <v>11</v>
      </c>
      <c r="I94" s="29">
        <v>6</v>
      </c>
      <c r="J94" s="29"/>
      <c r="K94" s="28">
        <f t="shared" si="14"/>
        <v>0</v>
      </c>
      <c r="L94" s="31"/>
    </row>
    <row r="95" spans="1:12">
      <c r="A95" s="85" t="s">
        <v>144</v>
      </c>
      <c r="B95" s="85"/>
      <c r="C95" s="85"/>
      <c r="D95" s="85"/>
      <c r="E95" s="85"/>
      <c r="F95" s="85"/>
      <c r="G95" s="85"/>
      <c r="H95" s="85"/>
      <c r="I95" s="85"/>
      <c r="J95" s="85"/>
      <c r="K95" s="85"/>
      <c r="L95" s="85"/>
    </row>
    <row r="96" spans="1:12" ht="36">
      <c r="A96" s="26">
        <v>77</v>
      </c>
      <c r="B96" s="38" t="s">
        <v>138</v>
      </c>
      <c r="C96" s="39" t="s">
        <v>8</v>
      </c>
      <c r="D96" s="39">
        <v>150</v>
      </c>
      <c r="E96" s="39"/>
      <c r="F96" s="39">
        <f t="shared" ref="F96:F102" si="15">IF(ISBLANK(D96),"",E96*D96)</f>
        <v>0</v>
      </c>
      <c r="G96" s="40" t="s">
        <v>484</v>
      </c>
      <c r="H96" s="76" t="s">
        <v>8</v>
      </c>
      <c r="I96" s="41">
        <f>CEILING(D96*1.05,0.72)</f>
        <v>157.68</v>
      </c>
      <c r="J96" s="39"/>
      <c r="K96" s="39">
        <f t="shared" ref="K96:K102" si="16">IF(ISBLANK(I96),"",J96*I96)</f>
        <v>0</v>
      </c>
      <c r="L96" s="26"/>
    </row>
    <row r="97" spans="1:12">
      <c r="A97" s="26">
        <v>78</v>
      </c>
      <c r="B97" s="38"/>
      <c r="C97" s="39"/>
      <c r="D97" s="39"/>
      <c r="E97" s="39"/>
      <c r="F97" s="39" t="str">
        <f>IF(ISBLANK(D97),"",E97*D97)</f>
        <v/>
      </c>
      <c r="G97" s="40" t="s">
        <v>485</v>
      </c>
      <c r="H97" s="76" t="s">
        <v>12</v>
      </c>
      <c r="I97" s="41">
        <f>ROUNDUP(D96*1.5,0)</f>
        <v>225</v>
      </c>
      <c r="J97" s="39"/>
      <c r="K97" s="39">
        <f>IF(ISBLANK(I97),"",J97*I97)</f>
        <v>0</v>
      </c>
      <c r="L97" s="26"/>
    </row>
    <row r="98" spans="1:12">
      <c r="A98" s="26">
        <v>79</v>
      </c>
      <c r="B98" s="38"/>
      <c r="C98" s="39"/>
      <c r="D98" s="39"/>
      <c r="E98" s="39"/>
      <c r="F98" s="39" t="str">
        <f t="shared" si="15"/>
        <v/>
      </c>
      <c r="G98" s="40" t="s">
        <v>486</v>
      </c>
      <c r="H98" s="76" t="s">
        <v>12</v>
      </c>
      <c r="I98" s="41">
        <f>ROUNDUP(D96*0.255,0)</f>
        <v>39</v>
      </c>
      <c r="J98" s="39"/>
      <c r="K98" s="39">
        <f t="shared" si="16"/>
        <v>0</v>
      </c>
      <c r="L98" s="26"/>
    </row>
    <row r="99" spans="1:12">
      <c r="A99" s="26">
        <v>80</v>
      </c>
      <c r="B99" s="38"/>
      <c r="C99" s="39"/>
      <c r="D99" s="39"/>
      <c r="E99" s="39"/>
      <c r="F99" s="39" t="str">
        <f t="shared" si="15"/>
        <v/>
      </c>
      <c r="G99" s="40" t="s">
        <v>487</v>
      </c>
      <c r="H99" s="76" t="s">
        <v>12</v>
      </c>
      <c r="I99" s="41">
        <f>ROUNDUP(D96*0.23,0)</f>
        <v>35</v>
      </c>
      <c r="J99" s="39"/>
      <c r="K99" s="39">
        <f t="shared" si="16"/>
        <v>0</v>
      </c>
      <c r="L99" s="26"/>
    </row>
    <row r="100" spans="1:12">
      <c r="A100" s="26">
        <v>81</v>
      </c>
      <c r="B100" s="38"/>
      <c r="C100" s="39"/>
      <c r="D100" s="39"/>
      <c r="E100" s="39"/>
      <c r="F100" s="39" t="str">
        <f t="shared" si="15"/>
        <v/>
      </c>
      <c r="G100" s="40" t="s">
        <v>139</v>
      </c>
      <c r="H100" s="76" t="s">
        <v>12</v>
      </c>
      <c r="I100" s="41">
        <f>ROUNDUP(D96*1.09,0)</f>
        <v>164</v>
      </c>
      <c r="J100" s="39"/>
      <c r="K100" s="39">
        <f t="shared" si="16"/>
        <v>0</v>
      </c>
      <c r="L100" s="26"/>
    </row>
    <row r="101" spans="1:12">
      <c r="A101" s="26">
        <v>82</v>
      </c>
      <c r="B101" s="38"/>
      <c r="C101" s="39"/>
      <c r="D101" s="39"/>
      <c r="E101" s="39"/>
      <c r="F101" s="39" t="str">
        <f t="shared" si="15"/>
        <v/>
      </c>
      <c r="G101" s="40" t="s">
        <v>140</v>
      </c>
      <c r="H101" s="76" t="s">
        <v>12</v>
      </c>
      <c r="I101" s="41">
        <f>ROUNDUP(D96*1.09,0)</f>
        <v>164</v>
      </c>
      <c r="J101" s="39"/>
      <c r="K101" s="39">
        <f t="shared" si="16"/>
        <v>0</v>
      </c>
      <c r="L101" s="26"/>
    </row>
    <row r="102" spans="1:12">
      <c r="A102" s="26">
        <v>83</v>
      </c>
      <c r="B102" s="38" t="s">
        <v>141</v>
      </c>
      <c r="C102" s="42" t="s">
        <v>15</v>
      </c>
      <c r="D102" s="42">
        <v>758.74800000000005</v>
      </c>
      <c r="E102" s="42"/>
      <c r="F102" s="39">
        <f t="shared" si="15"/>
        <v>0</v>
      </c>
      <c r="G102" s="38" t="s">
        <v>142</v>
      </c>
      <c r="H102" s="42" t="s">
        <v>143</v>
      </c>
      <c r="I102" s="42">
        <v>20</v>
      </c>
      <c r="J102" s="42"/>
      <c r="K102" s="39">
        <f t="shared" si="16"/>
        <v>0</v>
      </c>
      <c r="L102" s="26"/>
    </row>
    <row r="103" spans="1:12">
      <c r="A103" s="26">
        <v>84</v>
      </c>
      <c r="B103" s="38" t="s">
        <v>177</v>
      </c>
      <c r="C103" s="42" t="s">
        <v>8</v>
      </c>
      <c r="D103" s="42">
        <v>50</v>
      </c>
      <c r="E103" s="42"/>
      <c r="F103" s="39">
        <f>D103*E103</f>
        <v>0</v>
      </c>
      <c r="G103" s="38" t="s">
        <v>178</v>
      </c>
      <c r="H103" s="42" t="s">
        <v>8</v>
      </c>
      <c r="I103" s="42">
        <v>50</v>
      </c>
      <c r="J103" s="42"/>
      <c r="K103" s="39">
        <f>J103*I103</f>
        <v>0</v>
      </c>
      <c r="L103" s="26"/>
    </row>
    <row r="104" spans="1:12">
      <c r="A104" s="26">
        <v>85</v>
      </c>
      <c r="B104" s="38"/>
      <c r="C104" s="42"/>
      <c r="D104" s="42"/>
      <c r="E104" s="42"/>
      <c r="F104" s="39"/>
      <c r="G104" s="38" t="s">
        <v>179</v>
      </c>
      <c r="H104" s="42" t="s">
        <v>11</v>
      </c>
      <c r="I104" s="42">
        <v>100</v>
      </c>
      <c r="J104" s="42"/>
      <c r="K104" s="39">
        <f>J104*I104</f>
        <v>0</v>
      </c>
      <c r="L104" s="26"/>
    </row>
    <row r="105" spans="1:12">
      <c r="A105" s="26">
        <v>86</v>
      </c>
      <c r="B105" s="38"/>
      <c r="C105" s="42"/>
      <c r="D105" s="42"/>
      <c r="E105" s="42"/>
      <c r="F105" s="39"/>
      <c r="G105" s="38" t="s">
        <v>180</v>
      </c>
      <c r="H105" s="42" t="s">
        <v>128</v>
      </c>
      <c r="I105" s="42">
        <v>20</v>
      </c>
      <c r="J105" s="42"/>
      <c r="K105" s="39">
        <f>J105*I105</f>
        <v>0</v>
      </c>
      <c r="L105" s="26"/>
    </row>
    <row r="106" spans="1:12">
      <c r="A106" s="85" t="s">
        <v>86</v>
      </c>
      <c r="B106" s="85"/>
      <c r="C106" s="85"/>
      <c r="D106" s="85"/>
      <c r="E106" s="85"/>
      <c r="F106" s="85"/>
      <c r="G106" s="85"/>
      <c r="H106" s="85"/>
      <c r="I106" s="85"/>
      <c r="J106" s="85"/>
      <c r="K106" s="85"/>
      <c r="L106" s="85"/>
    </row>
    <row r="107" spans="1:12">
      <c r="A107" s="31">
        <v>87</v>
      </c>
      <c r="B107" s="27" t="s">
        <v>87</v>
      </c>
      <c r="C107" s="26" t="s">
        <v>8</v>
      </c>
      <c r="D107" s="28">
        <v>25</v>
      </c>
      <c r="E107" s="29"/>
      <c r="F107" s="28">
        <f>D107*E107</f>
        <v>0</v>
      </c>
      <c r="G107" s="30"/>
      <c r="H107" s="31"/>
      <c r="I107" s="28"/>
      <c r="J107" s="28"/>
      <c r="K107" s="28"/>
      <c r="L107" s="31"/>
    </row>
    <row r="108" spans="1:12">
      <c r="A108" s="31">
        <v>88</v>
      </c>
      <c r="B108" s="27"/>
      <c r="C108" s="26"/>
      <c r="D108" s="28"/>
      <c r="E108" s="28"/>
      <c r="F108" s="28"/>
      <c r="G108" s="30" t="s">
        <v>202</v>
      </c>
      <c r="H108" s="33" t="s">
        <v>8</v>
      </c>
      <c r="I108" s="29">
        <v>80</v>
      </c>
      <c r="J108" s="29"/>
      <c r="K108" s="28">
        <f>I108*J108</f>
        <v>0</v>
      </c>
      <c r="L108" s="31"/>
    </row>
    <row r="109" spans="1:12">
      <c r="A109" s="31">
        <v>89</v>
      </c>
      <c r="B109" s="27" t="s">
        <v>214</v>
      </c>
      <c r="C109" s="26" t="s">
        <v>8</v>
      </c>
      <c r="D109" s="28">
        <v>25</v>
      </c>
      <c r="E109" s="28"/>
      <c r="F109" s="28">
        <f>D109*E109</f>
        <v>0</v>
      </c>
      <c r="G109" s="30" t="s">
        <v>204</v>
      </c>
      <c r="H109" s="43" t="s">
        <v>8</v>
      </c>
      <c r="I109" s="43">
        <v>25</v>
      </c>
      <c r="J109" s="28"/>
      <c r="K109" s="28">
        <f t="shared" ref="K109:K113" si="17">I109*J109</f>
        <v>0</v>
      </c>
      <c r="L109" s="31"/>
    </row>
    <row r="110" spans="1:12">
      <c r="A110" s="31">
        <v>90</v>
      </c>
      <c r="B110" s="27"/>
      <c r="C110" s="26"/>
      <c r="D110" s="28"/>
      <c r="E110" s="28"/>
      <c r="F110" s="28"/>
      <c r="G110" s="30" t="s">
        <v>205</v>
      </c>
      <c r="H110" s="43" t="s">
        <v>9</v>
      </c>
      <c r="I110" s="43">
        <v>8</v>
      </c>
      <c r="J110" s="28"/>
      <c r="K110" s="28">
        <f t="shared" si="17"/>
        <v>0</v>
      </c>
      <c r="L110" s="31"/>
    </row>
    <row r="111" spans="1:12">
      <c r="A111" s="31">
        <v>91</v>
      </c>
      <c r="B111" s="27"/>
      <c r="C111" s="26"/>
      <c r="D111" s="28"/>
      <c r="E111" s="28"/>
      <c r="F111" s="28"/>
      <c r="G111" s="27" t="s">
        <v>215</v>
      </c>
      <c r="H111" s="31" t="s">
        <v>11</v>
      </c>
      <c r="I111" s="28">
        <v>24</v>
      </c>
      <c r="J111" s="28"/>
      <c r="K111" s="28">
        <f t="shared" si="17"/>
        <v>0</v>
      </c>
      <c r="L111" s="31"/>
    </row>
    <row r="112" spans="1:12" ht="36">
      <c r="A112" s="31">
        <v>92</v>
      </c>
      <c r="B112" s="27"/>
      <c r="C112" s="26"/>
      <c r="D112" s="28"/>
      <c r="E112" s="28"/>
      <c r="F112" s="28"/>
      <c r="G112" s="27" t="s">
        <v>216</v>
      </c>
      <c r="H112" s="31" t="s">
        <v>11</v>
      </c>
      <c r="I112" s="28">
        <v>24</v>
      </c>
      <c r="J112" s="28"/>
      <c r="K112" s="28">
        <f t="shared" si="17"/>
        <v>0</v>
      </c>
      <c r="L112" s="31"/>
    </row>
    <row r="113" spans="1:12">
      <c r="A113" s="31">
        <v>93</v>
      </c>
      <c r="B113" s="27"/>
      <c r="C113" s="26"/>
      <c r="D113" s="28"/>
      <c r="E113" s="28"/>
      <c r="F113" s="28"/>
      <c r="G113" s="30" t="s">
        <v>217</v>
      </c>
      <c r="H113" s="31" t="s">
        <v>8</v>
      </c>
      <c r="I113" s="28">
        <v>24</v>
      </c>
      <c r="J113" s="28"/>
      <c r="K113" s="28">
        <f t="shared" si="17"/>
        <v>0</v>
      </c>
      <c r="L113" s="31"/>
    </row>
    <row r="114" spans="1:12">
      <c r="A114" s="31">
        <v>94</v>
      </c>
      <c r="B114" s="27" t="s">
        <v>203</v>
      </c>
      <c r="C114" s="26" t="s">
        <v>8</v>
      </c>
      <c r="D114" s="28">
        <v>17</v>
      </c>
      <c r="E114" s="29"/>
      <c r="F114" s="28">
        <f>D114*E114</f>
        <v>0</v>
      </c>
      <c r="G114" s="30" t="s">
        <v>77</v>
      </c>
      <c r="H114" s="33" t="s">
        <v>10</v>
      </c>
      <c r="I114" s="29">
        <v>3.4</v>
      </c>
      <c r="J114" s="29"/>
      <c r="K114" s="28">
        <f>I114*J114</f>
        <v>0</v>
      </c>
      <c r="L114" s="35"/>
    </row>
    <row r="115" spans="1:12">
      <c r="A115" s="31">
        <v>95</v>
      </c>
      <c r="B115" s="27"/>
      <c r="C115" s="26"/>
      <c r="D115" s="28"/>
      <c r="E115" s="28"/>
      <c r="F115" s="28"/>
      <c r="G115" s="30" t="s">
        <v>88</v>
      </c>
      <c r="H115" s="33" t="s">
        <v>8</v>
      </c>
      <c r="I115" s="29">
        <v>30</v>
      </c>
      <c r="J115" s="29"/>
      <c r="K115" s="28">
        <f t="shared" ref="K115:K126" si="18">I115*J115</f>
        <v>0</v>
      </c>
      <c r="L115" s="35"/>
    </row>
    <row r="116" spans="1:12">
      <c r="A116" s="31">
        <v>96</v>
      </c>
      <c r="B116" s="27"/>
      <c r="C116" s="26"/>
      <c r="D116" s="28"/>
      <c r="E116" s="28"/>
      <c r="F116" s="28"/>
      <c r="G116" s="30" t="s">
        <v>89</v>
      </c>
      <c r="H116" s="33" t="s">
        <v>9</v>
      </c>
      <c r="I116" s="29">
        <v>200</v>
      </c>
      <c r="J116" s="29"/>
      <c r="K116" s="28">
        <f t="shared" si="18"/>
        <v>0</v>
      </c>
      <c r="L116" s="35"/>
    </row>
    <row r="117" spans="1:12">
      <c r="A117" s="31">
        <v>97</v>
      </c>
      <c r="B117" s="27"/>
      <c r="C117" s="26"/>
      <c r="D117" s="28"/>
      <c r="E117" s="28"/>
      <c r="F117" s="28"/>
      <c r="G117" s="27" t="s">
        <v>90</v>
      </c>
      <c r="H117" s="33" t="s">
        <v>9</v>
      </c>
      <c r="I117" s="29">
        <v>15</v>
      </c>
      <c r="J117" s="29"/>
      <c r="K117" s="28">
        <f t="shared" si="18"/>
        <v>0</v>
      </c>
      <c r="L117" s="35"/>
    </row>
    <row r="118" spans="1:12">
      <c r="A118" s="31">
        <v>98</v>
      </c>
      <c r="B118" s="27" t="s">
        <v>206</v>
      </c>
      <c r="C118" s="26" t="s">
        <v>8</v>
      </c>
      <c r="D118" s="28">
        <v>200</v>
      </c>
      <c r="E118" s="29"/>
      <c r="F118" s="28">
        <f>D118*E118</f>
        <v>0</v>
      </c>
      <c r="G118" s="30" t="s">
        <v>204</v>
      </c>
      <c r="H118" s="43" t="s">
        <v>8</v>
      </c>
      <c r="I118" s="43">
        <v>200</v>
      </c>
      <c r="J118" s="43"/>
      <c r="K118" s="43">
        <f t="shared" ref="K118:K119" si="19">IF(ISBLANK(I118),"",J118*I118)</f>
        <v>0</v>
      </c>
      <c r="L118" s="31"/>
    </row>
    <row r="119" spans="1:12">
      <c r="A119" s="31">
        <v>99</v>
      </c>
      <c r="B119" s="27"/>
      <c r="C119" s="26"/>
      <c r="D119" s="28"/>
      <c r="E119" s="29"/>
      <c r="F119" s="28"/>
      <c r="G119" s="30" t="s">
        <v>205</v>
      </c>
      <c r="H119" s="43" t="s">
        <v>9</v>
      </c>
      <c r="I119" s="43">
        <v>60</v>
      </c>
      <c r="J119" s="44"/>
      <c r="K119" s="43">
        <f t="shared" si="19"/>
        <v>0</v>
      </c>
      <c r="L119" s="31"/>
    </row>
    <row r="120" spans="1:12">
      <c r="A120" s="31">
        <v>100</v>
      </c>
      <c r="B120" s="27" t="s">
        <v>238</v>
      </c>
      <c r="C120" s="26" t="s">
        <v>8</v>
      </c>
      <c r="D120" s="28">
        <v>60</v>
      </c>
      <c r="E120" s="29"/>
      <c r="F120" s="28">
        <f>D120*E120</f>
        <v>0</v>
      </c>
      <c r="G120" s="30" t="s">
        <v>202</v>
      </c>
      <c r="H120" s="33" t="s">
        <v>8</v>
      </c>
      <c r="I120" s="29">
        <v>120</v>
      </c>
      <c r="J120" s="29"/>
      <c r="K120" s="28">
        <f>I120*J120</f>
        <v>0</v>
      </c>
      <c r="L120" s="31"/>
    </row>
    <row r="121" spans="1:12">
      <c r="A121" s="31">
        <v>101</v>
      </c>
      <c r="B121" s="27"/>
      <c r="C121" s="26"/>
      <c r="D121" s="28"/>
      <c r="E121" s="29"/>
      <c r="F121" s="28"/>
      <c r="G121" s="30" t="s">
        <v>239</v>
      </c>
      <c r="H121" s="43" t="s">
        <v>9</v>
      </c>
      <c r="I121" s="43">
        <f>CEILING(0.3*D120,12)</f>
        <v>24</v>
      </c>
      <c r="J121" s="44"/>
      <c r="K121" s="43">
        <f t="shared" ref="K121" si="20">IF(ISBLANK(I121),"",J121*I121)</f>
        <v>0</v>
      </c>
      <c r="L121" s="31"/>
    </row>
    <row r="122" spans="1:12">
      <c r="A122" s="31">
        <v>102</v>
      </c>
      <c r="B122" s="27" t="s">
        <v>213</v>
      </c>
      <c r="C122" s="26" t="s">
        <v>11</v>
      </c>
      <c r="D122" s="28">
        <v>250</v>
      </c>
      <c r="E122" s="29"/>
      <c r="F122" s="28">
        <f>D122*E122</f>
        <v>0</v>
      </c>
      <c r="G122" s="27" t="s">
        <v>280</v>
      </c>
      <c r="H122" s="33" t="s">
        <v>11</v>
      </c>
      <c r="I122" s="29">
        <v>250</v>
      </c>
      <c r="J122" s="29"/>
      <c r="K122" s="28">
        <f t="shared" si="18"/>
        <v>0</v>
      </c>
      <c r="L122" s="35"/>
    </row>
    <row r="123" spans="1:12">
      <c r="A123" s="85" t="s">
        <v>218</v>
      </c>
      <c r="B123" s="85"/>
      <c r="C123" s="85"/>
      <c r="D123" s="85"/>
      <c r="E123" s="85"/>
      <c r="F123" s="85"/>
      <c r="G123" s="85"/>
      <c r="H123" s="85"/>
      <c r="I123" s="85"/>
      <c r="J123" s="85"/>
      <c r="K123" s="85"/>
      <c r="L123" s="85"/>
    </row>
    <row r="124" spans="1:12" ht="36">
      <c r="A124" s="31">
        <v>103</v>
      </c>
      <c r="B124" s="27" t="s">
        <v>218</v>
      </c>
      <c r="C124" s="26" t="s">
        <v>11</v>
      </c>
      <c r="D124" s="26">
        <v>15</v>
      </c>
      <c r="E124" s="26"/>
      <c r="F124" s="28">
        <f>D124*E124</f>
        <v>0</v>
      </c>
      <c r="G124" s="27" t="s">
        <v>219</v>
      </c>
      <c r="H124" s="26" t="s">
        <v>11</v>
      </c>
      <c r="I124" s="26">
        <v>15</v>
      </c>
      <c r="J124" s="26"/>
      <c r="K124" s="28">
        <f t="shared" si="18"/>
        <v>0</v>
      </c>
      <c r="L124" s="27"/>
    </row>
    <row r="125" spans="1:12">
      <c r="A125" s="85" t="s">
        <v>241</v>
      </c>
      <c r="B125" s="85"/>
      <c r="C125" s="85"/>
      <c r="D125" s="85"/>
      <c r="E125" s="85"/>
      <c r="F125" s="85"/>
      <c r="G125" s="85"/>
      <c r="H125" s="85"/>
      <c r="I125" s="85"/>
      <c r="J125" s="85"/>
      <c r="K125" s="85"/>
      <c r="L125" s="85"/>
    </row>
    <row r="126" spans="1:12" ht="36">
      <c r="A126" s="31">
        <v>104</v>
      </c>
      <c r="B126" s="27" t="s">
        <v>242</v>
      </c>
      <c r="C126" s="26" t="s">
        <v>240</v>
      </c>
      <c r="D126" s="26">
        <v>1</v>
      </c>
      <c r="E126" s="26"/>
      <c r="F126" s="28">
        <f>D126*E126</f>
        <v>0</v>
      </c>
      <c r="G126" s="27" t="s">
        <v>243</v>
      </c>
      <c r="H126" s="26" t="s">
        <v>240</v>
      </c>
      <c r="I126" s="26">
        <v>1</v>
      </c>
      <c r="J126" s="26"/>
      <c r="K126" s="28">
        <f t="shared" si="18"/>
        <v>0</v>
      </c>
      <c r="L126" s="27"/>
    </row>
    <row r="127" spans="1:12">
      <c r="A127" s="31">
        <v>105</v>
      </c>
      <c r="B127" s="27"/>
      <c r="C127" s="26"/>
      <c r="D127" s="26"/>
      <c r="E127" s="26"/>
      <c r="F127" s="28"/>
      <c r="G127" s="27" t="s">
        <v>244</v>
      </c>
      <c r="H127" s="26" t="s">
        <v>240</v>
      </c>
      <c r="I127" s="26">
        <v>2</v>
      </c>
      <c r="J127" s="26"/>
      <c r="K127" s="28">
        <f t="shared" ref="K127" si="21">I127*J127</f>
        <v>0</v>
      </c>
      <c r="L127" s="27"/>
    </row>
    <row r="128" spans="1:12">
      <c r="A128" s="31">
        <v>106</v>
      </c>
      <c r="B128" s="27" t="s">
        <v>245</v>
      </c>
      <c r="C128" s="26" t="s">
        <v>240</v>
      </c>
      <c r="D128" s="26">
        <v>2</v>
      </c>
      <c r="E128" s="26"/>
      <c r="F128" s="28">
        <f>D128*E128</f>
        <v>0</v>
      </c>
      <c r="G128" s="27" t="s">
        <v>246</v>
      </c>
      <c r="H128" s="26" t="s">
        <v>240</v>
      </c>
      <c r="I128" s="26">
        <v>2</v>
      </c>
      <c r="J128" s="26"/>
      <c r="K128" s="28">
        <f t="shared" ref="K128" si="22">I128*J128</f>
        <v>0</v>
      </c>
      <c r="L128" s="27"/>
    </row>
    <row r="129" spans="1:12" ht="36">
      <c r="A129" s="31">
        <v>107</v>
      </c>
      <c r="B129" s="27" t="s">
        <v>250</v>
      </c>
      <c r="C129" s="26" t="s">
        <v>240</v>
      </c>
      <c r="D129" s="26">
        <v>2</v>
      </c>
      <c r="E129" s="26"/>
      <c r="F129" s="28">
        <f>D129*E129</f>
        <v>0</v>
      </c>
      <c r="G129" s="27" t="s">
        <v>247</v>
      </c>
      <c r="H129" s="26" t="s">
        <v>240</v>
      </c>
      <c r="I129" s="26">
        <v>2</v>
      </c>
      <c r="J129" s="26"/>
      <c r="K129" s="28">
        <f t="shared" ref="K129:K130" si="23">I129*J129</f>
        <v>0</v>
      </c>
      <c r="L129" s="27"/>
    </row>
    <row r="130" spans="1:12">
      <c r="A130" s="31">
        <v>108</v>
      </c>
      <c r="B130" s="27" t="s">
        <v>248</v>
      </c>
      <c r="C130" s="26" t="s">
        <v>12</v>
      </c>
      <c r="D130" s="26">
        <v>1</v>
      </c>
      <c r="E130" s="26"/>
      <c r="F130" s="28">
        <f>D130*E130</f>
        <v>0</v>
      </c>
      <c r="G130" s="27" t="s">
        <v>249</v>
      </c>
      <c r="H130" s="26" t="s">
        <v>128</v>
      </c>
      <c r="I130" s="26">
        <v>1</v>
      </c>
      <c r="J130" s="26"/>
      <c r="K130" s="28">
        <f t="shared" si="23"/>
        <v>0</v>
      </c>
      <c r="L130" s="27"/>
    </row>
    <row r="131" spans="1:12">
      <c r="A131" s="31">
        <v>109</v>
      </c>
      <c r="B131" s="27" t="s">
        <v>251</v>
      </c>
      <c r="C131" s="26" t="s">
        <v>12</v>
      </c>
      <c r="D131" s="26">
        <v>2</v>
      </c>
      <c r="E131" s="26"/>
      <c r="F131" s="28">
        <f>D131*E131</f>
        <v>0</v>
      </c>
      <c r="G131" s="27" t="s">
        <v>252</v>
      </c>
      <c r="H131" s="26" t="s">
        <v>128</v>
      </c>
      <c r="I131" s="26">
        <v>2</v>
      </c>
      <c r="J131" s="26"/>
      <c r="K131" s="28">
        <f t="shared" ref="K131" si="24">I131*J131</f>
        <v>0</v>
      </c>
      <c r="L131" s="27"/>
    </row>
    <row r="132" spans="1:12">
      <c r="A132" s="31">
        <v>110</v>
      </c>
      <c r="B132" s="27" t="s">
        <v>253</v>
      </c>
      <c r="C132" s="26" t="s">
        <v>240</v>
      </c>
      <c r="D132" s="26">
        <v>1</v>
      </c>
      <c r="E132" s="26"/>
      <c r="F132" s="28">
        <f>D132*E132</f>
        <v>0</v>
      </c>
      <c r="G132" s="27" t="s">
        <v>254</v>
      </c>
      <c r="H132" s="26" t="s">
        <v>11</v>
      </c>
      <c r="I132" s="26">
        <v>8</v>
      </c>
      <c r="J132" s="26"/>
      <c r="K132" s="28">
        <f t="shared" ref="K132" si="25">I132*J132</f>
        <v>0</v>
      </c>
      <c r="L132" s="27"/>
    </row>
    <row r="133" spans="1:12">
      <c r="A133" s="31">
        <v>111</v>
      </c>
      <c r="B133" s="27"/>
      <c r="C133" s="26"/>
      <c r="D133" s="26"/>
      <c r="E133" s="26"/>
      <c r="F133" s="28"/>
      <c r="G133" s="27" t="s">
        <v>255</v>
      </c>
      <c r="H133" s="26" t="s">
        <v>11</v>
      </c>
      <c r="I133" s="26">
        <v>6</v>
      </c>
      <c r="J133" s="26"/>
      <c r="K133" s="28">
        <f t="shared" ref="K133:K134" si="26">I133*J133</f>
        <v>0</v>
      </c>
      <c r="L133" s="27"/>
    </row>
    <row r="134" spans="1:12">
      <c r="A134" s="31">
        <v>112</v>
      </c>
      <c r="B134" s="27"/>
      <c r="C134" s="26"/>
      <c r="D134" s="26"/>
      <c r="E134" s="26"/>
      <c r="F134" s="28"/>
      <c r="G134" s="27" t="s">
        <v>257</v>
      </c>
      <c r="H134" s="26" t="s">
        <v>11</v>
      </c>
      <c r="I134" s="26">
        <v>8</v>
      </c>
      <c r="J134" s="26"/>
      <c r="K134" s="28">
        <f t="shared" si="26"/>
        <v>0</v>
      </c>
      <c r="L134" s="27"/>
    </row>
    <row r="135" spans="1:12">
      <c r="A135" s="31">
        <v>113</v>
      </c>
      <c r="B135" s="27"/>
      <c r="C135" s="26"/>
      <c r="D135" s="26"/>
      <c r="E135" s="26"/>
      <c r="F135" s="28"/>
      <c r="G135" s="27" t="s">
        <v>256</v>
      </c>
      <c r="H135" s="26" t="s">
        <v>11</v>
      </c>
      <c r="I135" s="26">
        <v>6</v>
      </c>
      <c r="J135" s="26"/>
      <c r="K135" s="28">
        <f t="shared" ref="K135:K145" si="27">I135*J135</f>
        <v>0</v>
      </c>
      <c r="L135" s="27"/>
    </row>
    <row r="136" spans="1:12">
      <c r="A136" s="31">
        <v>114</v>
      </c>
      <c r="B136" s="27"/>
      <c r="C136" s="26"/>
      <c r="D136" s="26"/>
      <c r="E136" s="26"/>
      <c r="F136" s="28"/>
      <c r="G136" s="27" t="s">
        <v>258</v>
      </c>
      <c r="H136" s="26" t="s">
        <v>240</v>
      </c>
      <c r="I136" s="26">
        <v>1</v>
      </c>
      <c r="J136" s="26"/>
      <c r="K136" s="28">
        <f t="shared" si="27"/>
        <v>0</v>
      </c>
      <c r="L136" s="27"/>
    </row>
    <row r="137" spans="1:12">
      <c r="A137" s="31">
        <v>115</v>
      </c>
      <c r="B137" s="27"/>
      <c r="C137" s="26"/>
      <c r="D137" s="26"/>
      <c r="E137" s="26"/>
      <c r="F137" s="28"/>
      <c r="G137" s="27" t="s">
        <v>259</v>
      </c>
      <c r="H137" s="26" t="s">
        <v>240</v>
      </c>
      <c r="I137" s="26">
        <v>1</v>
      </c>
      <c r="J137" s="26"/>
      <c r="K137" s="28">
        <f t="shared" si="27"/>
        <v>0</v>
      </c>
      <c r="L137" s="27"/>
    </row>
    <row r="138" spans="1:12">
      <c r="A138" s="31">
        <v>116</v>
      </c>
      <c r="B138" s="27" t="s">
        <v>260</v>
      </c>
      <c r="C138" s="26" t="s">
        <v>240</v>
      </c>
      <c r="D138" s="26">
        <v>1</v>
      </c>
      <c r="E138" s="26"/>
      <c r="F138" s="28">
        <f>D138*E138</f>
        <v>0</v>
      </c>
      <c r="G138" s="30" t="s">
        <v>261</v>
      </c>
      <c r="H138" s="31" t="s">
        <v>11</v>
      </c>
      <c r="I138" s="31">
        <v>6</v>
      </c>
      <c r="J138" s="26"/>
      <c r="K138" s="28">
        <f t="shared" si="27"/>
        <v>0</v>
      </c>
      <c r="L138" s="27"/>
    </row>
    <row r="139" spans="1:12">
      <c r="A139" s="31">
        <v>117</v>
      </c>
      <c r="B139" s="27"/>
      <c r="C139" s="26"/>
      <c r="D139" s="26"/>
      <c r="E139" s="26"/>
      <c r="F139" s="28"/>
      <c r="G139" s="30" t="s">
        <v>262</v>
      </c>
      <c r="H139" s="31" t="s">
        <v>11</v>
      </c>
      <c r="I139" s="31">
        <v>10</v>
      </c>
      <c r="J139" s="26"/>
      <c r="K139" s="28">
        <f t="shared" si="27"/>
        <v>0</v>
      </c>
      <c r="L139" s="27"/>
    </row>
    <row r="140" spans="1:12">
      <c r="A140" s="31">
        <v>118</v>
      </c>
      <c r="B140" s="27"/>
      <c r="C140" s="26"/>
      <c r="D140" s="26"/>
      <c r="E140" s="26"/>
      <c r="F140" s="28"/>
      <c r="G140" s="30" t="s">
        <v>233</v>
      </c>
      <c r="H140" s="31" t="s">
        <v>11</v>
      </c>
      <c r="I140" s="31">
        <v>6</v>
      </c>
      <c r="J140" s="26"/>
      <c r="K140" s="28">
        <f t="shared" si="27"/>
        <v>0</v>
      </c>
      <c r="L140" s="27"/>
    </row>
    <row r="141" spans="1:12">
      <c r="A141" s="31">
        <v>119</v>
      </c>
      <c r="B141" s="27"/>
      <c r="C141" s="26"/>
      <c r="D141" s="26"/>
      <c r="E141" s="26"/>
      <c r="F141" s="28"/>
      <c r="G141" s="30" t="s">
        <v>530</v>
      </c>
      <c r="H141" s="31" t="s">
        <v>8</v>
      </c>
      <c r="I141" s="31">
        <v>10</v>
      </c>
      <c r="J141" s="26"/>
      <c r="K141" s="28">
        <f t="shared" si="27"/>
        <v>0</v>
      </c>
      <c r="L141" s="27"/>
    </row>
    <row r="142" spans="1:12">
      <c r="A142" s="31">
        <v>120</v>
      </c>
      <c r="B142" s="27"/>
      <c r="C142" s="26"/>
      <c r="D142" s="26"/>
      <c r="E142" s="26"/>
      <c r="F142" s="28"/>
      <c r="G142" s="30" t="s">
        <v>234</v>
      </c>
      <c r="H142" s="31" t="s">
        <v>9</v>
      </c>
      <c r="I142" s="31">
        <v>2</v>
      </c>
      <c r="J142" s="26"/>
      <c r="K142" s="28">
        <f t="shared" si="27"/>
        <v>0</v>
      </c>
      <c r="L142" s="27"/>
    </row>
    <row r="143" spans="1:12">
      <c r="A143" s="31">
        <v>121</v>
      </c>
      <c r="B143" s="27"/>
      <c r="C143" s="26"/>
      <c r="D143" s="26"/>
      <c r="E143" s="26"/>
      <c r="F143" s="28"/>
      <c r="G143" s="30" t="s">
        <v>235</v>
      </c>
      <c r="H143" s="31" t="s">
        <v>10</v>
      </c>
      <c r="I143" s="31">
        <v>3</v>
      </c>
      <c r="J143" s="26"/>
      <c r="K143" s="28">
        <f t="shared" si="27"/>
        <v>0</v>
      </c>
      <c r="L143" s="27"/>
    </row>
    <row r="144" spans="1:12">
      <c r="A144" s="31">
        <v>122</v>
      </c>
      <c r="B144" s="27"/>
      <c r="C144" s="26"/>
      <c r="D144" s="26"/>
      <c r="E144" s="26"/>
      <c r="F144" s="28"/>
      <c r="G144" s="30" t="s">
        <v>236</v>
      </c>
      <c r="H144" s="31" t="s">
        <v>11</v>
      </c>
      <c r="I144" s="31">
        <v>12</v>
      </c>
      <c r="J144" s="26"/>
      <c r="K144" s="28">
        <f t="shared" si="27"/>
        <v>0</v>
      </c>
      <c r="L144" s="27"/>
    </row>
    <row r="145" spans="1:12">
      <c r="A145" s="31">
        <v>123</v>
      </c>
      <c r="B145" s="27"/>
      <c r="C145" s="26"/>
      <c r="D145" s="26"/>
      <c r="E145" s="26"/>
      <c r="F145" s="28"/>
      <c r="G145" s="30" t="s">
        <v>237</v>
      </c>
      <c r="H145" s="33" t="s">
        <v>11</v>
      </c>
      <c r="I145" s="29">
        <v>6</v>
      </c>
      <c r="J145" s="26"/>
      <c r="K145" s="28">
        <f t="shared" si="27"/>
        <v>0</v>
      </c>
      <c r="L145" s="27"/>
    </row>
    <row r="146" spans="1:12">
      <c r="A146" s="85" t="s">
        <v>263</v>
      </c>
      <c r="B146" s="85"/>
      <c r="C146" s="85"/>
      <c r="D146" s="85"/>
      <c r="E146" s="85"/>
      <c r="F146" s="85"/>
      <c r="G146" s="85"/>
      <c r="H146" s="85"/>
      <c r="I146" s="85"/>
      <c r="J146" s="85"/>
      <c r="K146" s="85"/>
      <c r="L146" s="85"/>
    </row>
    <row r="147" spans="1:12">
      <c r="A147" s="45">
        <v>124</v>
      </c>
      <c r="B147" s="27" t="s">
        <v>264</v>
      </c>
      <c r="C147" s="26" t="s">
        <v>240</v>
      </c>
      <c r="D147" s="26">
        <v>1</v>
      </c>
      <c r="E147" s="26"/>
      <c r="F147" s="28">
        <f>D147*E147</f>
        <v>0</v>
      </c>
      <c r="G147" s="27" t="s">
        <v>338</v>
      </c>
      <c r="H147" s="31" t="s">
        <v>240</v>
      </c>
      <c r="I147" s="31">
        <v>1</v>
      </c>
      <c r="J147" s="26"/>
      <c r="K147" s="28">
        <f t="shared" ref="K147:K151" si="28">I147*J147</f>
        <v>0</v>
      </c>
      <c r="L147" s="27"/>
    </row>
    <row r="148" spans="1:12" ht="36">
      <c r="A148" s="45">
        <v>125</v>
      </c>
      <c r="B148" s="27"/>
      <c r="C148" s="26"/>
      <c r="D148" s="26"/>
      <c r="E148" s="26"/>
      <c r="F148" s="28"/>
      <c r="G148" s="27" t="s">
        <v>265</v>
      </c>
      <c r="H148" s="31" t="s">
        <v>240</v>
      </c>
      <c r="I148" s="31">
        <v>1</v>
      </c>
      <c r="J148" s="26"/>
      <c r="K148" s="28">
        <f t="shared" si="28"/>
        <v>0</v>
      </c>
      <c r="L148" s="27"/>
    </row>
    <row r="149" spans="1:12">
      <c r="A149" s="45">
        <v>126</v>
      </c>
      <c r="B149" s="27"/>
      <c r="C149" s="26"/>
      <c r="D149" s="26"/>
      <c r="E149" s="26"/>
      <c r="F149" s="28"/>
      <c r="G149" s="30" t="s">
        <v>266</v>
      </c>
      <c r="H149" s="31" t="s">
        <v>128</v>
      </c>
      <c r="I149" s="31">
        <v>9</v>
      </c>
      <c r="J149" s="26"/>
      <c r="K149" s="28">
        <f t="shared" si="28"/>
        <v>0</v>
      </c>
      <c r="L149" s="27"/>
    </row>
    <row r="150" spans="1:12">
      <c r="A150" s="45">
        <v>127</v>
      </c>
      <c r="B150" s="27" t="s">
        <v>289</v>
      </c>
      <c r="C150" s="26" t="s">
        <v>240</v>
      </c>
      <c r="D150" s="26">
        <v>1</v>
      </c>
      <c r="E150" s="26"/>
      <c r="F150" s="28">
        <f>D150*E150</f>
        <v>0</v>
      </c>
      <c r="G150" s="27" t="s">
        <v>288</v>
      </c>
      <c r="H150" s="31" t="s">
        <v>128</v>
      </c>
      <c r="I150" s="31">
        <v>1</v>
      </c>
      <c r="J150" s="26"/>
      <c r="K150" s="28">
        <f t="shared" ref="K150" si="29">I150*J150</f>
        <v>0</v>
      </c>
      <c r="L150" s="27"/>
    </row>
    <row r="151" spans="1:12">
      <c r="A151" s="45">
        <v>128</v>
      </c>
      <c r="B151" s="27" t="s">
        <v>267</v>
      </c>
      <c r="C151" s="26" t="s">
        <v>128</v>
      </c>
      <c r="D151" s="26">
        <v>1</v>
      </c>
      <c r="E151" s="26"/>
      <c r="F151" s="28">
        <f>D151*E151</f>
        <v>0</v>
      </c>
      <c r="G151" s="27" t="s">
        <v>268</v>
      </c>
      <c r="H151" s="31" t="s">
        <v>128</v>
      </c>
      <c r="I151" s="31">
        <v>1</v>
      </c>
      <c r="J151" s="26"/>
      <c r="K151" s="28">
        <f t="shared" si="28"/>
        <v>0</v>
      </c>
      <c r="L151" s="27"/>
    </row>
    <row r="152" spans="1:12">
      <c r="A152" s="85" t="s">
        <v>269</v>
      </c>
      <c r="B152" s="85"/>
      <c r="C152" s="85"/>
      <c r="D152" s="85"/>
      <c r="E152" s="85"/>
      <c r="F152" s="85"/>
      <c r="G152" s="85"/>
      <c r="H152" s="85"/>
      <c r="I152" s="85"/>
      <c r="J152" s="85"/>
      <c r="K152" s="85"/>
      <c r="L152" s="85"/>
    </row>
    <row r="153" spans="1:12">
      <c r="A153" s="45">
        <v>129</v>
      </c>
      <c r="B153" s="27" t="s">
        <v>270</v>
      </c>
      <c r="C153" s="26" t="s">
        <v>128</v>
      </c>
      <c r="D153" s="26">
        <v>6</v>
      </c>
      <c r="E153" s="26"/>
      <c r="F153" s="28">
        <f>D153*E153</f>
        <v>0</v>
      </c>
      <c r="G153" s="30" t="s">
        <v>271</v>
      </c>
      <c r="H153" s="26" t="s">
        <v>128</v>
      </c>
      <c r="I153" s="26">
        <v>6</v>
      </c>
      <c r="J153" s="26"/>
      <c r="K153" s="28">
        <f>I153*J153</f>
        <v>0</v>
      </c>
      <c r="L153" s="31" t="s">
        <v>187</v>
      </c>
    </row>
    <row r="154" spans="1:12">
      <c r="A154" s="45">
        <v>130</v>
      </c>
      <c r="B154" s="27" t="s">
        <v>273</v>
      </c>
      <c r="C154" s="26" t="s">
        <v>128</v>
      </c>
      <c r="D154" s="26">
        <v>9</v>
      </c>
      <c r="E154" s="26"/>
      <c r="F154" s="28">
        <f>D154*E154</f>
        <v>0</v>
      </c>
      <c r="G154" s="27" t="s">
        <v>272</v>
      </c>
      <c r="H154" s="26" t="s">
        <v>128</v>
      </c>
      <c r="I154" s="26">
        <v>9</v>
      </c>
      <c r="J154" s="26"/>
      <c r="K154" s="28">
        <f>I154*J154</f>
        <v>0</v>
      </c>
      <c r="L154" s="31" t="s">
        <v>187</v>
      </c>
    </row>
    <row r="155" spans="1:12">
      <c r="A155" s="45">
        <v>131</v>
      </c>
      <c r="B155" s="27"/>
      <c r="C155" s="26"/>
      <c r="D155" s="26"/>
      <c r="E155" s="26"/>
      <c r="F155" s="28"/>
      <c r="G155" s="30" t="s">
        <v>274</v>
      </c>
      <c r="H155" s="33" t="s">
        <v>11</v>
      </c>
      <c r="I155" s="29">
        <v>60</v>
      </c>
      <c r="J155" s="26"/>
      <c r="K155" s="28">
        <f>I155*J155</f>
        <v>0</v>
      </c>
      <c r="L155" s="27"/>
    </row>
    <row r="156" spans="1:12">
      <c r="A156" s="85" t="s">
        <v>153</v>
      </c>
      <c r="B156" s="85"/>
      <c r="C156" s="85"/>
      <c r="D156" s="85"/>
      <c r="E156" s="85"/>
      <c r="F156" s="85"/>
      <c r="G156" s="85"/>
      <c r="H156" s="85"/>
      <c r="I156" s="85"/>
      <c r="J156" s="85"/>
      <c r="K156" s="85"/>
      <c r="L156" s="85"/>
    </row>
    <row r="157" spans="1:12">
      <c r="A157" s="26">
        <v>132</v>
      </c>
      <c r="B157" s="46" t="s">
        <v>152</v>
      </c>
      <c r="C157" s="47" t="s">
        <v>150</v>
      </c>
      <c r="D157" s="47">
        <v>10</v>
      </c>
      <c r="E157" s="47"/>
      <c r="F157" s="47">
        <f t="shared" ref="F157:F159" si="30">IF(ISBLANK(D157),"",E157*D157)</f>
        <v>0</v>
      </c>
      <c r="G157" s="46"/>
      <c r="H157" s="47"/>
      <c r="I157" s="47"/>
      <c r="J157" s="47"/>
      <c r="K157" s="48" t="str">
        <f t="shared" ref="K157" si="31">IF(ISBLANK(I157),"",J157*I157)</f>
        <v/>
      </c>
      <c r="L157" s="31"/>
    </row>
    <row r="158" spans="1:12">
      <c r="A158" s="26">
        <v>133</v>
      </c>
      <c r="B158" s="46" t="s">
        <v>151</v>
      </c>
      <c r="C158" s="47" t="s">
        <v>12</v>
      </c>
      <c r="D158" s="47">
        <v>10</v>
      </c>
      <c r="E158" s="47"/>
      <c r="F158" s="47">
        <f t="shared" si="30"/>
        <v>0</v>
      </c>
      <c r="G158" s="46"/>
      <c r="H158" s="47"/>
      <c r="I158" s="47"/>
      <c r="J158" s="47"/>
      <c r="K158" s="48"/>
      <c r="L158" s="31"/>
    </row>
    <row r="159" spans="1:12" ht="330.75" customHeight="1">
      <c r="A159" s="26">
        <v>134</v>
      </c>
      <c r="B159" s="46"/>
      <c r="C159" s="47"/>
      <c r="D159" s="47"/>
      <c r="E159" s="47"/>
      <c r="F159" s="47" t="str">
        <f t="shared" si="30"/>
        <v/>
      </c>
      <c r="G159" s="49" t="s">
        <v>275</v>
      </c>
      <c r="H159" s="47" t="s">
        <v>150</v>
      </c>
      <c r="I159" s="47">
        <v>10</v>
      </c>
      <c r="J159" s="47"/>
      <c r="K159" s="48">
        <f t="shared" ref="K159" si="32">IF(ISBLANK(I159),"",J159*I159)</f>
        <v>0</v>
      </c>
      <c r="L159" s="31"/>
    </row>
    <row r="160" spans="1:12">
      <c r="A160" s="85" t="s">
        <v>155</v>
      </c>
      <c r="B160" s="85"/>
      <c r="C160" s="85"/>
      <c r="D160" s="85"/>
      <c r="E160" s="85"/>
      <c r="F160" s="85"/>
      <c r="G160" s="85"/>
      <c r="H160" s="85"/>
      <c r="I160" s="85"/>
      <c r="J160" s="85"/>
      <c r="K160" s="85"/>
      <c r="L160" s="85"/>
    </row>
    <row r="161" spans="1:12">
      <c r="A161" s="26">
        <v>135</v>
      </c>
      <c r="B161" s="46" t="s">
        <v>154</v>
      </c>
      <c r="C161" s="47" t="s">
        <v>150</v>
      </c>
      <c r="D161" s="47">
        <v>2</v>
      </c>
      <c r="E161" s="47"/>
      <c r="F161" s="47">
        <f t="shared" ref="F161:F163" si="33">IF(ISBLANK(D161),"",E161*D161)</f>
        <v>0</v>
      </c>
      <c r="G161" s="46"/>
      <c r="H161" s="47"/>
      <c r="I161" s="47"/>
      <c r="J161" s="47"/>
      <c r="K161" s="48" t="str">
        <f t="shared" ref="K161" si="34">IF(ISBLANK(I161),"",J161*I161)</f>
        <v/>
      </c>
      <c r="L161" s="31"/>
    </row>
    <row r="162" spans="1:12">
      <c r="A162" s="26">
        <v>136</v>
      </c>
      <c r="B162" s="46" t="s">
        <v>151</v>
      </c>
      <c r="C162" s="47" t="s">
        <v>12</v>
      </c>
      <c r="D162" s="47">
        <v>2</v>
      </c>
      <c r="E162" s="47"/>
      <c r="F162" s="47">
        <f t="shared" si="33"/>
        <v>0</v>
      </c>
      <c r="G162" s="46"/>
      <c r="H162" s="47"/>
      <c r="I162" s="47"/>
      <c r="J162" s="47"/>
      <c r="K162" s="48"/>
      <c r="L162" s="31"/>
    </row>
    <row r="163" spans="1:12" ht="252">
      <c r="A163" s="26">
        <v>137</v>
      </c>
      <c r="B163" s="46"/>
      <c r="C163" s="47"/>
      <c r="D163" s="47"/>
      <c r="E163" s="47"/>
      <c r="F163" s="47" t="str">
        <f t="shared" si="33"/>
        <v/>
      </c>
      <c r="G163" s="49" t="s">
        <v>211</v>
      </c>
      <c r="H163" s="47" t="s">
        <v>150</v>
      </c>
      <c r="I163" s="47">
        <v>2</v>
      </c>
      <c r="J163" s="47"/>
      <c r="K163" s="48">
        <f t="shared" ref="K163" si="35">IF(ISBLANK(I163),"",J163*I163)</f>
        <v>0</v>
      </c>
      <c r="L163" s="31"/>
    </row>
    <row r="164" spans="1:12">
      <c r="A164" s="85" t="s">
        <v>156</v>
      </c>
      <c r="B164" s="85"/>
      <c r="C164" s="85"/>
      <c r="D164" s="85"/>
      <c r="E164" s="85"/>
      <c r="F164" s="85"/>
      <c r="G164" s="85"/>
      <c r="H164" s="85"/>
      <c r="I164" s="85"/>
      <c r="J164" s="85"/>
      <c r="K164" s="85"/>
      <c r="L164" s="85"/>
    </row>
    <row r="165" spans="1:12">
      <c r="A165" s="26">
        <v>138</v>
      </c>
      <c r="B165" s="46" t="s">
        <v>157</v>
      </c>
      <c r="C165" s="47" t="s">
        <v>150</v>
      </c>
      <c r="D165" s="47">
        <v>1</v>
      </c>
      <c r="E165" s="47"/>
      <c r="F165" s="47">
        <f t="shared" ref="F165:F167" si="36">IF(ISBLANK(D165),"",E165*D165)</f>
        <v>0</v>
      </c>
      <c r="G165" s="46"/>
      <c r="H165" s="47"/>
      <c r="I165" s="47"/>
      <c r="J165" s="47"/>
      <c r="K165" s="48" t="str">
        <f t="shared" ref="K165" si="37">IF(ISBLANK(I165),"",J165*I165)</f>
        <v/>
      </c>
      <c r="L165" s="31"/>
    </row>
    <row r="166" spans="1:12">
      <c r="A166" s="26">
        <v>139</v>
      </c>
      <c r="B166" s="46" t="s">
        <v>151</v>
      </c>
      <c r="C166" s="47" t="s">
        <v>12</v>
      </c>
      <c r="D166" s="47">
        <v>1</v>
      </c>
      <c r="E166" s="47"/>
      <c r="F166" s="47">
        <f t="shared" si="36"/>
        <v>0</v>
      </c>
      <c r="G166" s="46"/>
      <c r="H166" s="47"/>
      <c r="I166" s="47"/>
      <c r="J166" s="47"/>
      <c r="K166" s="48"/>
      <c r="L166" s="31"/>
    </row>
    <row r="167" spans="1:12" ht="378.6">
      <c r="A167" s="26">
        <v>140</v>
      </c>
      <c r="B167" s="46"/>
      <c r="C167" s="47"/>
      <c r="D167" s="47"/>
      <c r="E167" s="47"/>
      <c r="F167" s="47" t="str">
        <f t="shared" si="36"/>
        <v/>
      </c>
      <c r="G167" s="46" t="s">
        <v>196</v>
      </c>
      <c r="H167" s="47" t="s">
        <v>150</v>
      </c>
      <c r="I167" s="47">
        <v>1</v>
      </c>
      <c r="J167" s="47"/>
      <c r="K167" s="48">
        <f t="shared" ref="K167:K168" si="38">IF(ISBLANK(I167),"",J167*I167)</f>
        <v>0</v>
      </c>
      <c r="L167" s="31"/>
    </row>
    <row r="168" spans="1:12">
      <c r="A168" s="26">
        <v>141</v>
      </c>
      <c r="B168" s="46" t="s">
        <v>158</v>
      </c>
      <c r="C168" s="47" t="s">
        <v>150</v>
      </c>
      <c r="D168" s="47">
        <v>2</v>
      </c>
      <c r="E168" s="47"/>
      <c r="F168" s="47">
        <f t="shared" ref="F168" si="39">IF(ISBLANK(D168),"",E168*D168)</f>
        <v>0</v>
      </c>
      <c r="G168" s="46"/>
      <c r="H168" s="47"/>
      <c r="I168" s="47"/>
      <c r="J168" s="47"/>
      <c r="K168" s="48" t="str">
        <f t="shared" si="38"/>
        <v/>
      </c>
      <c r="L168" s="31"/>
    </row>
    <row r="169" spans="1:12" ht="404.25" customHeight="1">
      <c r="A169" s="26">
        <v>142</v>
      </c>
      <c r="B169" s="46"/>
      <c r="C169" s="47"/>
      <c r="D169" s="47"/>
      <c r="E169" s="47"/>
      <c r="F169" s="47"/>
      <c r="G169" s="46" t="s">
        <v>195</v>
      </c>
      <c r="H169" s="47" t="s">
        <v>150</v>
      </c>
      <c r="I169" s="47">
        <v>2</v>
      </c>
      <c r="J169" s="47"/>
      <c r="K169" s="48">
        <f t="shared" ref="K169" si="40">IF(ISBLANK(I169),"",J169*I169)</f>
        <v>0</v>
      </c>
      <c r="L169" s="31"/>
    </row>
    <row r="170" spans="1:12">
      <c r="A170" s="85" t="s">
        <v>212</v>
      </c>
      <c r="B170" s="85"/>
      <c r="C170" s="85"/>
      <c r="D170" s="85"/>
      <c r="E170" s="85"/>
      <c r="F170" s="85"/>
      <c r="G170" s="85"/>
      <c r="H170" s="85"/>
      <c r="I170" s="85"/>
      <c r="J170" s="85"/>
      <c r="K170" s="85"/>
      <c r="L170" s="85"/>
    </row>
    <row r="171" spans="1:12" ht="54.6">
      <c r="A171" s="26">
        <v>143</v>
      </c>
      <c r="B171" s="49" t="s">
        <v>281</v>
      </c>
      <c r="C171" s="26" t="s">
        <v>8</v>
      </c>
      <c r="D171" s="28">
        <v>4</v>
      </c>
      <c r="E171" s="29"/>
      <c r="F171" s="28">
        <f>D171*E171</f>
        <v>0</v>
      </c>
      <c r="G171" s="46" t="s">
        <v>194</v>
      </c>
      <c r="H171" s="47" t="s">
        <v>8</v>
      </c>
      <c r="I171" s="47">
        <v>4</v>
      </c>
      <c r="J171" s="47"/>
      <c r="K171" s="48">
        <f>I171*J171</f>
        <v>0</v>
      </c>
      <c r="L171" s="31"/>
    </row>
    <row r="172" spans="1:12" ht="54.6">
      <c r="A172" s="26">
        <v>144</v>
      </c>
      <c r="B172" s="49" t="s">
        <v>292</v>
      </c>
      <c r="C172" s="26" t="s">
        <v>8</v>
      </c>
      <c r="D172" s="28">
        <v>2</v>
      </c>
      <c r="E172" s="29"/>
      <c r="F172" s="28">
        <f>D172*E172</f>
        <v>0</v>
      </c>
      <c r="G172" s="46" t="s">
        <v>293</v>
      </c>
      <c r="H172" s="47" t="s">
        <v>8</v>
      </c>
      <c r="I172" s="47">
        <v>2</v>
      </c>
      <c r="J172" s="47"/>
      <c r="K172" s="48">
        <f>I172*J172</f>
        <v>0</v>
      </c>
      <c r="L172" s="31"/>
    </row>
    <row r="173" spans="1:12">
      <c r="A173" s="85" t="s">
        <v>225</v>
      </c>
      <c r="B173" s="85"/>
      <c r="C173" s="85"/>
      <c r="D173" s="85"/>
      <c r="E173" s="85"/>
      <c r="F173" s="85"/>
      <c r="G173" s="85"/>
      <c r="H173" s="85"/>
      <c r="I173" s="85"/>
      <c r="J173" s="85"/>
      <c r="K173" s="85"/>
      <c r="L173" s="85"/>
    </row>
    <row r="174" spans="1:12">
      <c r="A174" s="26">
        <v>145</v>
      </c>
      <c r="B174" s="46" t="s">
        <v>220</v>
      </c>
      <c r="C174" s="26" t="s">
        <v>12</v>
      </c>
      <c r="D174" s="28">
        <v>34</v>
      </c>
      <c r="E174" s="29"/>
      <c r="F174" s="28">
        <f>D174*E174</f>
        <v>0</v>
      </c>
      <c r="G174" s="46" t="s">
        <v>221</v>
      </c>
      <c r="H174" s="47" t="s">
        <v>12</v>
      </c>
      <c r="I174" s="47">
        <v>8</v>
      </c>
      <c r="J174" s="47"/>
      <c r="K174" s="48">
        <f>I174*J174</f>
        <v>0</v>
      </c>
      <c r="L174" s="31"/>
    </row>
    <row r="175" spans="1:12">
      <c r="A175" s="26">
        <v>146</v>
      </c>
      <c r="B175" s="46"/>
      <c r="C175" s="47"/>
      <c r="D175" s="47"/>
      <c r="E175" s="47"/>
      <c r="F175" s="47"/>
      <c r="G175" s="46" t="s">
        <v>222</v>
      </c>
      <c r="H175" s="47" t="s">
        <v>12</v>
      </c>
      <c r="I175" s="47">
        <v>15</v>
      </c>
      <c r="J175" s="47"/>
      <c r="K175" s="48">
        <f t="shared" ref="K175:K180" si="41">I175*J175</f>
        <v>0</v>
      </c>
      <c r="L175" s="31"/>
    </row>
    <row r="176" spans="1:12">
      <c r="A176" s="26">
        <v>147</v>
      </c>
      <c r="B176" s="46"/>
      <c r="C176" s="47"/>
      <c r="D176" s="47"/>
      <c r="E176" s="47"/>
      <c r="F176" s="47"/>
      <c r="G176" s="46" t="s">
        <v>223</v>
      </c>
      <c r="H176" s="47" t="s">
        <v>12</v>
      </c>
      <c r="I176" s="47">
        <v>8</v>
      </c>
      <c r="J176" s="47"/>
      <c r="K176" s="48">
        <f t="shared" si="41"/>
        <v>0</v>
      </c>
      <c r="L176" s="31"/>
    </row>
    <row r="177" spans="1:12">
      <c r="A177" s="26">
        <v>148</v>
      </c>
      <c r="B177" s="46"/>
      <c r="C177" s="47"/>
      <c r="D177" s="47"/>
      <c r="E177" s="47"/>
      <c r="F177" s="47"/>
      <c r="G177" s="46" t="s">
        <v>224</v>
      </c>
      <c r="H177" s="47" t="s">
        <v>12</v>
      </c>
      <c r="I177" s="47">
        <v>2</v>
      </c>
      <c r="J177" s="47"/>
      <c r="K177" s="48">
        <f t="shared" si="41"/>
        <v>0</v>
      </c>
      <c r="L177" s="31"/>
    </row>
    <row r="178" spans="1:12">
      <c r="A178" s="26">
        <v>149</v>
      </c>
      <c r="B178" s="46"/>
      <c r="C178" s="47"/>
      <c r="D178" s="47"/>
      <c r="E178" s="47"/>
      <c r="F178" s="47"/>
      <c r="G178" s="46" t="s">
        <v>287</v>
      </c>
      <c r="H178" s="47" t="s">
        <v>12</v>
      </c>
      <c r="I178" s="47">
        <v>1</v>
      </c>
      <c r="J178" s="47"/>
      <c r="K178" s="48">
        <f t="shared" si="41"/>
        <v>0</v>
      </c>
      <c r="L178" s="31"/>
    </row>
    <row r="179" spans="1:12">
      <c r="A179" s="85" t="s">
        <v>226</v>
      </c>
      <c r="B179" s="85"/>
      <c r="C179" s="85"/>
      <c r="D179" s="85"/>
      <c r="E179" s="85"/>
      <c r="F179" s="85"/>
      <c r="G179" s="85"/>
      <c r="H179" s="85"/>
      <c r="I179" s="85"/>
      <c r="J179" s="85"/>
      <c r="K179" s="85"/>
      <c r="L179" s="85"/>
    </row>
    <row r="180" spans="1:12">
      <c r="A180" s="26">
        <v>150</v>
      </c>
      <c r="B180" s="46" t="s">
        <v>227</v>
      </c>
      <c r="C180" s="26" t="s">
        <v>12</v>
      </c>
      <c r="D180" s="28">
        <v>3</v>
      </c>
      <c r="E180" s="29"/>
      <c r="F180" s="28">
        <f>D180*E180</f>
        <v>0</v>
      </c>
      <c r="G180" s="46" t="s">
        <v>228</v>
      </c>
      <c r="H180" s="47" t="s">
        <v>12</v>
      </c>
      <c r="I180" s="47">
        <v>2</v>
      </c>
      <c r="J180" s="47"/>
      <c r="K180" s="48">
        <f t="shared" si="41"/>
        <v>0</v>
      </c>
      <c r="L180" s="31"/>
    </row>
    <row r="181" spans="1:12">
      <c r="A181" s="26">
        <v>151</v>
      </c>
      <c r="B181" s="46"/>
      <c r="C181" s="26"/>
      <c r="D181" s="28"/>
      <c r="E181" s="29"/>
      <c r="F181" s="28"/>
      <c r="G181" s="46" t="s">
        <v>228</v>
      </c>
      <c r="H181" s="47" t="s">
        <v>12</v>
      </c>
      <c r="I181" s="47">
        <v>2</v>
      </c>
      <c r="J181" s="47"/>
      <c r="K181" s="48">
        <f t="shared" ref="K181" si="42">I181*J181</f>
        <v>0</v>
      </c>
      <c r="L181" s="31" t="s">
        <v>187</v>
      </c>
    </row>
    <row r="182" spans="1:12" ht="36.6">
      <c r="A182" s="26">
        <v>152</v>
      </c>
      <c r="B182" s="46"/>
      <c r="C182" s="26"/>
      <c r="D182" s="28"/>
      <c r="E182" s="29"/>
      <c r="F182" s="28"/>
      <c r="G182" s="46" t="s">
        <v>276</v>
      </c>
      <c r="H182" s="47" t="s">
        <v>12</v>
      </c>
      <c r="I182" s="47">
        <v>4</v>
      </c>
      <c r="J182" s="47"/>
      <c r="K182" s="48">
        <f t="shared" ref="K182" si="43">I182*J182</f>
        <v>0</v>
      </c>
      <c r="L182" s="31"/>
    </row>
    <row r="183" spans="1:12" ht="36.6">
      <c r="A183" s="26">
        <v>153</v>
      </c>
      <c r="B183" s="46"/>
      <c r="C183" s="26"/>
      <c r="D183" s="28"/>
      <c r="E183" s="29"/>
      <c r="F183" s="28"/>
      <c r="G183" s="46" t="s">
        <v>276</v>
      </c>
      <c r="H183" s="47" t="s">
        <v>12</v>
      </c>
      <c r="I183" s="47">
        <v>2</v>
      </c>
      <c r="J183" s="47"/>
      <c r="K183" s="48">
        <f t="shared" ref="K183:K199" si="44">I183*J183</f>
        <v>0</v>
      </c>
      <c r="L183" s="31" t="s">
        <v>187</v>
      </c>
    </row>
    <row r="184" spans="1:12">
      <c r="A184" s="26">
        <v>154</v>
      </c>
      <c r="B184" s="46"/>
      <c r="C184" s="26"/>
      <c r="D184" s="28"/>
      <c r="E184" s="29"/>
      <c r="F184" s="28"/>
      <c r="G184" s="50" t="s">
        <v>488</v>
      </c>
      <c r="H184" s="47" t="s">
        <v>12</v>
      </c>
      <c r="I184" s="51">
        <v>1</v>
      </c>
      <c r="J184" s="47"/>
      <c r="K184" s="48">
        <f t="shared" si="44"/>
        <v>0</v>
      </c>
      <c r="L184" s="31"/>
    </row>
    <row r="185" spans="1:12">
      <c r="A185" s="26">
        <v>155</v>
      </c>
      <c r="B185" s="46"/>
      <c r="C185" s="26"/>
      <c r="D185" s="28"/>
      <c r="E185" s="29"/>
      <c r="F185" s="28"/>
      <c r="G185" s="50" t="s">
        <v>489</v>
      </c>
      <c r="H185" s="47" t="s">
        <v>12</v>
      </c>
      <c r="I185" s="51">
        <v>3</v>
      </c>
      <c r="J185" s="47"/>
      <c r="K185" s="48">
        <f t="shared" si="44"/>
        <v>0</v>
      </c>
      <c r="L185" s="31" t="s">
        <v>187</v>
      </c>
    </row>
    <row r="186" spans="1:12">
      <c r="A186" s="26">
        <v>156</v>
      </c>
      <c r="B186" s="46"/>
      <c r="C186" s="26"/>
      <c r="D186" s="28"/>
      <c r="E186" s="29"/>
      <c r="F186" s="28"/>
      <c r="G186" s="50" t="s">
        <v>490</v>
      </c>
      <c r="H186" s="47" t="s">
        <v>12</v>
      </c>
      <c r="I186" s="51">
        <v>2</v>
      </c>
      <c r="J186" s="47"/>
      <c r="K186" s="48">
        <f t="shared" si="44"/>
        <v>0</v>
      </c>
      <c r="L186" s="31" t="s">
        <v>187</v>
      </c>
    </row>
    <row r="187" spans="1:12">
      <c r="A187" s="26">
        <v>157</v>
      </c>
      <c r="B187" s="46"/>
      <c r="C187" s="26"/>
      <c r="D187" s="28"/>
      <c r="E187" s="29"/>
      <c r="F187" s="28"/>
      <c r="G187" s="50" t="s">
        <v>491</v>
      </c>
      <c r="H187" s="47" t="s">
        <v>12</v>
      </c>
      <c r="I187" s="51">
        <v>1</v>
      </c>
      <c r="J187" s="47"/>
      <c r="K187" s="48">
        <f t="shared" si="44"/>
        <v>0</v>
      </c>
      <c r="L187" s="31"/>
    </row>
    <row r="188" spans="1:12">
      <c r="A188" s="26">
        <v>158</v>
      </c>
      <c r="B188" s="46"/>
      <c r="C188" s="26"/>
      <c r="D188" s="28"/>
      <c r="E188" s="29"/>
      <c r="F188" s="28"/>
      <c r="G188" s="50" t="s">
        <v>492</v>
      </c>
      <c r="H188" s="47" t="s">
        <v>12</v>
      </c>
      <c r="I188" s="51">
        <v>10</v>
      </c>
      <c r="J188" s="47"/>
      <c r="K188" s="48">
        <f t="shared" si="44"/>
        <v>0</v>
      </c>
      <c r="L188" s="31"/>
    </row>
    <row r="189" spans="1:12">
      <c r="A189" s="26">
        <v>159</v>
      </c>
      <c r="B189" s="46"/>
      <c r="C189" s="26"/>
      <c r="D189" s="28"/>
      <c r="E189" s="29"/>
      <c r="F189" s="28"/>
      <c r="G189" s="50" t="s">
        <v>525</v>
      </c>
      <c r="H189" s="47" t="s">
        <v>12</v>
      </c>
      <c r="I189" s="51">
        <v>1</v>
      </c>
      <c r="J189" s="52"/>
      <c r="K189" s="53">
        <f t="shared" si="44"/>
        <v>0</v>
      </c>
      <c r="L189" s="31"/>
    </row>
    <row r="190" spans="1:12">
      <c r="A190" s="26">
        <v>160</v>
      </c>
      <c r="B190" s="46"/>
      <c r="C190" s="26"/>
      <c r="D190" s="28"/>
      <c r="E190" s="29"/>
      <c r="F190" s="28"/>
      <c r="G190" s="46" t="s">
        <v>526</v>
      </c>
      <c r="H190" s="47" t="s">
        <v>12</v>
      </c>
      <c r="I190" s="51">
        <v>1</v>
      </c>
      <c r="J190" s="52"/>
      <c r="K190" s="53">
        <f t="shared" si="44"/>
        <v>0</v>
      </c>
      <c r="L190" s="31"/>
    </row>
    <row r="191" spans="1:12">
      <c r="A191" s="26">
        <v>161</v>
      </c>
      <c r="B191" s="46"/>
      <c r="C191" s="26"/>
      <c r="D191" s="28"/>
      <c r="E191" s="29"/>
      <c r="F191" s="28"/>
      <c r="G191" s="50" t="s">
        <v>493</v>
      </c>
      <c r="H191" s="47" t="s">
        <v>12</v>
      </c>
      <c r="I191" s="51">
        <v>1</v>
      </c>
      <c r="J191" s="47"/>
      <c r="K191" s="48">
        <f t="shared" si="44"/>
        <v>0</v>
      </c>
      <c r="L191" s="31"/>
    </row>
    <row r="192" spans="1:12">
      <c r="A192" s="26">
        <v>162</v>
      </c>
      <c r="B192" s="46"/>
      <c r="C192" s="26"/>
      <c r="D192" s="28"/>
      <c r="E192" s="29"/>
      <c r="F192" s="28"/>
      <c r="G192" s="50" t="s">
        <v>524</v>
      </c>
      <c r="H192" s="47" t="s">
        <v>12</v>
      </c>
      <c r="I192" s="51">
        <v>3</v>
      </c>
      <c r="J192" s="47"/>
      <c r="K192" s="48">
        <f t="shared" si="44"/>
        <v>0</v>
      </c>
      <c r="L192" s="31"/>
    </row>
    <row r="193" spans="1:12">
      <c r="A193" s="26">
        <v>163</v>
      </c>
      <c r="B193" s="46"/>
      <c r="C193" s="26"/>
      <c r="D193" s="28"/>
      <c r="E193" s="29"/>
      <c r="F193" s="28"/>
      <c r="G193" s="50" t="s">
        <v>494</v>
      </c>
      <c r="H193" s="47" t="s">
        <v>12</v>
      </c>
      <c r="I193" s="51">
        <v>10</v>
      </c>
      <c r="J193" s="47"/>
      <c r="K193" s="48">
        <f t="shared" si="44"/>
        <v>0</v>
      </c>
      <c r="L193" s="31"/>
    </row>
    <row r="194" spans="1:12">
      <c r="A194" s="26">
        <v>164</v>
      </c>
      <c r="B194" s="46"/>
      <c r="C194" s="26"/>
      <c r="D194" s="28"/>
      <c r="E194" s="29"/>
      <c r="F194" s="28"/>
      <c r="G194" s="50" t="s">
        <v>495</v>
      </c>
      <c r="H194" s="47" t="s">
        <v>12</v>
      </c>
      <c r="I194" s="51">
        <v>1</v>
      </c>
      <c r="J194" s="47"/>
      <c r="K194" s="48">
        <f t="shared" si="44"/>
        <v>0</v>
      </c>
      <c r="L194" s="31" t="s">
        <v>187</v>
      </c>
    </row>
    <row r="195" spans="1:12">
      <c r="A195" s="26">
        <v>165</v>
      </c>
      <c r="B195" s="46"/>
      <c r="C195" s="26"/>
      <c r="D195" s="28"/>
      <c r="E195" s="29"/>
      <c r="F195" s="28"/>
      <c r="G195" s="50" t="s">
        <v>523</v>
      </c>
      <c r="H195" s="47" t="s">
        <v>12</v>
      </c>
      <c r="I195" s="51">
        <v>2</v>
      </c>
      <c r="J195" s="47"/>
      <c r="K195" s="48">
        <f t="shared" si="44"/>
        <v>0</v>
      </c>
      <c r="L195" s="31"/>
    </row>
    <row r="196" spans="1:12">
      <c r="A196" s="26">
        <v>166</v>
      </c>
      <c r="B196" s="46"/>
      <c r="C196" s="26"/>
      <c r="D196" s="28"/>
      <c r="E196" s="29"/>
      <c r="F196" s="28"/>
      <c r="G196" s="50" t="s">
        <v>522</v>
      </c>
      <c r="H196" s="47" t="s">
        <v>12</v>
      </c>
      <c r="I196" s="51">
        <v>2</v>
      </c>
      <c r="J196" s="47"/>
      <c r="K196" s="48">
        <f t="shared" ref="K196" si="45">I196*J196</f>
        <v>0</v>
      </c>
      <c r="L196" s="31"/>
    </row>
    <row r="197" spans="1:12">
      <c r="A197" s="26">
        <v>167</v>
      </c>
      <c r="B197" s="46"/>
      <c r="C197" s="26"/>
      <c r="D197" s="28"/>
      <c r="E197" s="29"/>
      <c r="F197" s="28"/>
      <c r="G197" s="50" t="s">
        <v>496</v>
      </c>
      <c r="H197" s="47" t="s">
        <v>12</v>
      </c>
      <c r="I197" s="51">
        <v>1</v>
      </c>
      <c r="J197" s="47"/>
      <c r="K197" s="48">
        <f t="shared" si="44"/>
        <v>0</v>
      </c>
      <c r="L197" s="31"/>
    </row>
    <row r="198" spans="1:12">
      <c r="A198" s="26">
        <v>168</v>
      </c>
      <c r="B198" s="46"/>
      <c r="C198" s="26"/>
      <c r="D198" s="28"/>
      <c r="E198" s="29"/>
      <c r="F198" s="28"/>
      <c r="G198" s="50" t="s">
        <v>497</v>
      </c>
      <c r="H198" s="47" t="s">
        <v>12</v>
      </c>
      <c r="I198" s="51">
        <v>1</v>
      </c>
      <c r="J198" s="47"/>
      <c r="K198" s="48">
        <f t="shared" si="44"/>
        <v>0</v>
      </c>
      <c r="L198" s="31" t="s">
        <v>187</v>
      </c>
    </row>
    <row r="199" spans="1:12">
      <c r="A199" s="26">
        <v>169</v>
      </c>
      <c r="B199" s="46"/>
      <c r="C199" s="26"/>
      <c r="D199" s="28"/>
      <c r="E199" s="29"/>
      <c r="F199" s="28"/>
      <c r="G199" s="50" t="s">
        <v>498</v>
      </c>
      <c r="H199" s="47" t="s">
        <v>12</v>
      </c>
      <c r="I199" s="51">
        <v>1</v>
      </c>
      <c r="J199" s="47"/>
      <c r="K199" s="48">
        <f t="shared" si="44"/>
        <v>0</v>
      </c>
      <c r="L199" s="31"/>
    </row>
    <row r="200" spans="1:12">
      <c r="A200" s="26">
        <v>170</v>
      </c>
      <c r="B200" s="50" t="s">
        <v>505</v>
      </c>
      <c r="C200" s="47" t="s">
        <v>12</v>
      </c>
      <c r="D200" s="47">
        <v>20</v>
      </c>
      <c r="E200" s="54"/>
      <c r="F200" s="55">
        <f t="shared" ref="F200" si="46">E200*D200</f>
        <v>0</v>
      </c>
      <c r="G200" s="50"/>
      <c r="H200" s="47"/>
      <c r="I200" s="51"/>
      <c r="J200" s="56"/>
      <c r="K200" s="54"/>
      <c r="L200" s="57"/>
    </row>
    <row r="201" spans="1:12">
      <c r="A201" s="26">
        <v>171</v>
      </c>
      <c r="B201" s="50"/>
      <c r="C201" s="47"/>
      <c r="D201" s="47"/>
      <c r="E201" s="54"/>
      <c r="F201" s="54"/>
      <c r="G201" s="50" t="s">
        <v>506</v>
      </c>
      <c r="H201" s="47" t="s">
        <v>12</v>
      </c>
      <c r="I201" s="51">
        <v>6</v>
      </c>
      <c r="J201" s="56"/>
      <c r="K201" s="54">
        <f t="shared" ref="K201:K202" si="47">I201*J201</f>
        <v>0</v>
      </c>
      <c r="L201" s="57" t="s">
        <v>187</v>
      </c>
    </row>
    <row r="202" spans="1:12">
      <c r="A202" s="26">
        <v>172</v>
      </c>
      <c r="B202" s="50"/>
      <c r="C202" s="47"/>
      <c r="D202" s="47"/>
      <c r="E202" s="54"/>
      <c r="F202" s="54"/>
      <c r="G202" s="50" t="s">
        <v>507</v>
      </c>
      <c r="H202" s="47" t="s">
        <v>12</v>
      </c>
      <c r="I202" s="51">
        <v>6</v>
      </c>
      <c r="J202" s="56"/>
      <c r="K202" s="54">
        <f t="shared" si="47"/>
        <v>0</v>
      </c>
      <c r="L202" s="57" t="s">
        <v>187</v>
      </c>
    </row>
    <row r="203" spans="1:12">
      <c r="A203" s="26">
        <v>173</v>
      </c>
      <c r="B203" s="50" t="s">
        <v>499</v>
      </c>
      <c r="C203" s="47" t="s">
        <v>12</v>
      </c>
      <c r="D203" s="47">
        <v>20</v>
      </c>
      <c r="E203" s="54"/>
      <c r="F203" s="55">
        <f t="shared" ref="F203" si="48">E203*D203</f>
        <v>0</v>
      </c>
      <c r="G203" s="50"/>
      <c r="H203" s="47"/>
      <c r="I203" s="51"/>
      <c r="J203" s="47"/>
      <c r="K203" s="48"/>
      <c r="L203" s="31"/>
    </row>
    <row r="204" spans="1:12">
      <c r="A204" s="26">
        <v>174</v>
      </c>
      <c r="B204" s="46" t="s">
        <v>290</v>
      </c>
      <c r="C204" s="47" t="s">
        <v>12</v>
      </c>
      <c r="D204" s="47">
        <v>1</v>
      </c>
      <c r="E204" s="54"/>
      <c r="F204" s="55">
        <f t="shared" ref="F204:F205" si="49">E204*D204</f>
        <v>0</v>
      </c>
      <c r="G204" s="46" t="s">
        <v>291</v>
      </c>
      <c r="H204" s="47" t="s">
        <v>12</v>
      </c>
      <c r="I204" s="47">
        <v>1</v>
      </c>
      <c r="J204" s="47"/>
      <c r="K204" s="48">
        <f t="shared" ref="K204" si="50">I204*J204</f>
        <v>0</v>
      </c>
      <c r="L204" s="31"/>
    </row>
    <row r="205" spans="1:12">
      <c r="A205" s="26">
        <v>175</v>
      </c>
      <c r="B205" s="50" t="s">
        <v>527</v>
      </c>
      <c r="C205" s="47" t="s">
        <v>12</v>
      </c>
      <c r="D205" s="47">
        <v>20</v>
      </c>
      <c r="E205" s="54"/>
      <c r="F205" s="55">
        <f t="shared" si="49"/>
        <v>0</v>
      </c>
      <c r="G205" s="50"/>
      <c r="H205" s="47"/>
      <c r="I205" s="51"/>
      <c r="J205" s="56"/>
      <c r="K205" s="54"/>
      <c r="L205" s="57"/>
    </row>
    <row r="206" spans="1:12">
      <c r="A206" s="26">
        <v>176</v>
      </c>
      <c r="B206" s="50"/>
      <c r="C206" s="47"/>
      <c r="D206" s="47"/>
      <c r="E206" s="54"/>
      <c r="F206" s="54"/>
      <c r="G206" s="50" t="s">
        <v>528</v>
      </c>
      <c r="H206" s="47" t="s">
        <v>12</v>
      </c>
      <c r="I206" s="51">
        <v>10</v>
      </c>
      <c r="J206" s="56"/>
      <c r="K206" s="54">
        <f t="shared" ref="K206:K207" si="51">I206*J206</f>
        <v>0</v>
      </c>
      <c r="L206" s="57" t="s">
        <v>187</v>
      </c>
    </row>
    <row r="207" spans="1:12" ht="36">
      <c r="A207" s="26">
        <v>177</v>
      </c>
      <c r="B207" s="50"/>
      <c r="C207" s="47"/>
      <c r="D207" s="47"/>
      <c r="E207" s="54"/>
      <c r="F207" s="54"/>
      <c r="G207" s="50" t="s">
        <v>529</v>
      </c>
      <c r="H207" s="47" t="s">
        <v>12</v>
      </c>
      <c r="I207" s="51">
        <v>10</v>
      </c>
      <c r="J207" s="56"/>
      <c r="K207" s="54">
        <f t="shared" si="51"/>
        <v>0</v>
      </c>
      <c r="L207" s="57" t="s">
        <v>187</v>
      </c>
    </row>
    <row r="208" spans="1:12">
      <c r="A208" s="85" t="s">
        <v>91</v>
      </c>
      <c r="B208" s="85"/>
      <c r="C208" s="85"/>
      <c r="D208" s="85"/>
      <c r="E208" s="85"/>
      <c r="F208" s="85"/>
      <c r="G208" s="85"/>
      <c r="H208" s="85"/>
      <c r="I208" s="85"/>
      <c r="J208" s="85"/>
      <c r="K208" s="85"/>
      <c r="L208" s="85"/>
    </row>
    <row r="209" spans="1:12">
      <c r="A209" s="31">
        <v>178</v>
      </c>
      <c r="B209" s="27" t="s">
        <v>174</v>
      </c>
      <c r="C209" s="26" t="s">
        <v>12</v>
      </c>
      <c r="D209" s="28">
        <v>1</v>
      </c>
      <c r="E209" s="29"/>
      <c r="F209" s="28">
        <f>D209*E209</f>
        <v>0</v>
      </c>
      <c r="G209" s="30" t="s">
        <v>175</v>
      </c>
      <c r="H209" s="31" t="s">
        <v>12</v>
      </c>
      <c r="I209" s="28">
        <v>2</v>
      </c>
      <c r="J209" s="29"/>
      <c r="K209" s="28">
        <f t="shared" ref="K209:K225" si="52">I209*J209</f>
        <v>0</v>
      </c>
      <c r="L209" s="31"/>
    </row>
    <row r="210" spans="1:12">
      <c r="A210" s="31">
        <v>179</v>
      </c>
      <c r="B210" s="27"/>
      <c r="C210" s="26"/>
      <c r="D210" s="28"/>
      <c r="E210" s="28"/>
      <c r="F210" s="28"/>
      <c r="G210" s="27" t="s">
        <v>475</v>
      </c>
      <c r="H210" s="33" t="s">
        <v>12</v>
      </c>
      <c r="I210" s="29">
        <v>4</v>
      </c>
      <c r="J210" s="29"/>
      <c r="K210" s="28">
        <f t="shared" si="52"/>
        <v>0</v>
      </c>
      <c r="L210" s="31"/>
    </row>
    <row r="211" spans="1:12">
      <c r="A211" s="31">
        <v>180</v>
      </c>
      <c r="B211" s="27"/>
      <c r="C211" s="26"/>
      <c r="D211" s="28"/>
      <c r="E211" s="28"/>
      <c r="F211" s="28"/>
      <c r="G211" s="27" t="s">
        <v>92</v>
      </c>
      <c r="H211" s="33" t="s">
        <v>12</v>
      </c>
      <c r="I211" s="29">
        <v>12</v>
      </c>
      <c r="J211" s="29"/>
      <c r="K211" s="28">
        <f t="shared" si="52"/>
        <v>0</v>
      </c>
      <c r="L211" s="31"/>
    </row>
    <row r="212" spans="1:12">
      <c r="A212" s="31">
        <v>181</v>
      </c>
      <c r="B212" s="27"/>
      <c r="C212" s="26"/>
      <c r="D212" s="28"/>
      <c r="E212" s="28"/>
      <c r="F212" s="28"/>
      <c r="G212" s="27" t="s">
        <v>93</v>
      </c>
      <c r="H212" s="33" t="s">
        <v>12</v>
      </c>
      <c r="I212" s="29">
        <v>12</v>
      </c>
      <c r="J212" s="29"/>
      <c r="K212" s="28">
        <f t="shared" si="52"/>
        <v>0</v>
      </c>
      <c r="L212" s="31"/>
    </row>
    <row r="213" spans="1:12">
      <c r="A213" s="31">
        <v>182</v>
      </c>
      <c r="B213" s="27"/>
      <c r="C213" s="26"/>
      <c r="D213" s="28"/>
      <c r="E213" s="28"/>
      <c r="F213" s="28"/>
      <c r="G213" s="30" t="s">
        <v>94</v>
      </c>
      <c r="H213" s="33" t="s">
        <v>11</v>
      </c>
      <c r="I213" s="29">
        <v>100</v>
      </c>
      <c r="J213" s="29"/>
      <c r="K213" s="28">
        <f t="shared" si="52"/>
        <v>0</v>
      </c>
      <c r="L213" s="31"/>
    </row>
    <row r="214" spans="1:12">
      <c r="A214" s="31">
        <v>183</v>
      </c>
      <c r="B214" s="27"/>
      <c r="C214" s="26"/>
      <c r="D214" s="28"/>
      <c r="E214" s="28"/>
      <c r="F214" s="28"/>
      <c r="G214" s="30" t="s">
        <v>95</v>
      </c>
      <c r="H214" s="33" t="s">
        <v>12</v>
      </c>
      <c r="I214" s="29">
        <v>2</v>
      </c>
      <c r="J214" s="29"/>
      <c r="K214" s="28">
        <f t="shared" si="52"/>
        <v>0</v>
      </c>
      <c r="L214" s="31"/>
    </row>
    <row r="215" spans="1:12" ht="36">
      <c r="A215" s="31">
        <v>184</v>
      </c>
      <c r="B215" s="27" t="s">
        <v>96</v>
      </c>
      <c r="C215" s="26" t="s">
        <v>97</v>
      </c>
      <c r="D215" s="29">
        <v>62</v>
      </c>
      <c r="E215" s="29"/>
      <c r="F215" s="28">
        <f>D215*E215</f>
        <v>0</v>
      </c>
      <c r="G215" s="30" t="s">
        <v>98</v>
      </c>
      <c r="H215" s="31" t="s">
        <v>12</v>
      </c>
      <c r="I215" s="28">
        <v>62</v>
      </c>
      <c r="J215" s="29"/>
      <c r="K215" s="28">
        <f t="shared" si="52"/>
        <v>0</v>
      </c>
      <c r="L215" s="31"/>
    </row>
    <row r="216" spans="1:12">
      <c r="A216" s="31">
        <v>185</v>
      </c>
      <c r="B216" s="27" t="s">
        <v>99</v>
      </c>
      <c r="C216" s="26" t="s">
        <v>12</v>
      </c>
      <c r="D216" s="29">
        <v>62</v>
      </c>
      <c r="E216" s="29"/>
      <c r="F216" s="28">
        <f>D216*E216</f>
        <v>0</v>
      </c>
      <c r="G216" s="30" t="s">
        <v>100</v>
      </c>
      <c r="H216" s="31" t="s">
        <v>12</v>
      </c>
      <c r="I216" s="28">
        <v>40</v>
      </c>
      <c r="J216" s="29"/>
      <c r="K216" s="28">
        <f t="shared" si="52"/>
        <v>0</v>
      </c>
      <c r="L216" s="31"/>
    </row>
    <row r="217" spans="1:12">
      <c r="A217" s="31">
        <v>186</v>
      </c>
      <c r="B217" s="27"/>
      <c r="C217" s="26"/>
      <c r="D217" s="28"/>
      <c r="E217" s="28"/>
      <c r="F217" s="28"/>
      <c r="G217" s="30" t="s">
        <v>101</v>
      </c>
      <c r="H217" s="31" t="s">
        <v>12</v>
      </c>
      <c r="I217" s="28">
        <v>10</v>
      </c>
      <c r="J217" s="29"/>
      <c r="K217" s="28">
        <f t="shared" si="52"/>
        <v>0</v>
      </c>
      <c r="L217" s="31"/>
    </row>
    <row r="218" spans="1:12">
      <c r="A218" s="31">
        <v>187</v>
      </c>
      <c r="B218" s="27"/>
      <c r="C218" s="26"/>
      <c r="D218" s="28"/>
      <c r="E218" s="28"/>
      <c r="F218" s="28"/>
      <c r="G218" s="30" t="s">
        <v>102</v>
      </c>
      <c r="H218" s="31" t="s">
        <v>12</v>
      </c>
      <c r="I218" s="28">
        <v>1</v>
      </c>
      <c r="J218" s="29"/>
      <c r="K218" s="28">
        <f t="shared" si="52"/>
        <v>0</v>
      </c>
      <c r="L218" s="31"/>
    </row>
    <row r="219" spans="1:12">
      <c r="A219" s="31">
        <v>188</v>
      </c>
      <c r="B219" s="27"/>
      <c r="C219" s="26"/>
      <c r="D219" s="28"/>
      <c r="E219" s="28"/>
      <c r="F219" s="28"/>
      <c r="G219" s="30" t="s">
        <v>186</v>
      </c>
      <c r="H219" s="31" t="s">
        <v>12</v>
      </c>
      <c r="I219" s="28">
        <v>12</v>
      </c>
      <c r="J219" s="29"/>
      <c r="K219" s="28">
        <f t="shared" si="52"/>
        <v>0</v>
      </c>
      <c r="L219" s="31"/>
    </row>
    <row r="220" spans="1:12">
      <c r="A220" s="31">
        <v>189</v>
      </c>
      <c r="B220" s="27" t="s">
        <v>184</v>
      </c>
      <c r="C220" s="26" t="s">
        <v>11</v>
      </c>
      <c r="D220" s="29">
        <v>4250</v>
      </c>
      <c r="E220" s="29"/>
      <c r="F220" s="28">
        <f>D220*E220</f>
        <v>0</v>
      </c>
      <c r="G220" s="30" t="s">
        <v>282</v>
      </c>
      <c r="H220" s="31" t="s">
        <v>11</v>
      </c>
      <c r="I220" s="28">
        <v>2000</v>
      </c>
      <c r="J220" s="29"/>
      <c r="K220" s="28">
        <f t="shared" si="52"/>
        <v>0</v>
      </c>
      <c r="L220" s="31"/>
    </row>
    <row r="221" spans="1:12">
      <c r="A221" s="31">
        <v>190</v>
      </c>
      <c r="B221" s="27"/>
      <c r="C221" s="26"/>
      <c r="D221" s="28"/>
      <c r="E221" s="28"/>
      <c r="F221" s="28"/>
      <c r="G221" s="30" t="s">
        <v>283</v>
      </c>
      <c r="H221" s="31" t="s">
        <v>11</v>
      </c>
      <c r="I221" s="28">
        <v>2000</v>
      </c>
      <c r="J221" s="29"/>
      <c r="K221" s="28">
        <f t="shared" si="52"/>
        <v>0</v>
      </c>
      <c r="L221" s="31"/>
    </row>
    <row r="222" spans="1:12">
      <c r="A222" s="31">
        <v>191</v>
      </c>
      <c r="B222" s="27"/>
      <c r="C222" s="26"/>
      <c r="D222" s="28"/>
      <c r="E222" s="28"/>
      <c r="F222" s="28"/>
      <c r="G222" s="30" t="s">
        <v>103</v>
      </c>
      <c r="H222" s="31" t="s">
        <v>11</v>
      </c>
      <c r="I222" s="28">
        <v>1200</v>
      </c>
      <c r="J222" s="29"/>
      <c r="K222" s="28">
        <f t="shared" si="52"/>
        <v>0</v>
      </c>
      <c r="L222" s="31"/>
    </row>
    <row r="223" spans="1:12">
      <c r="A223" s="31">
        <v>192</v>
      </c>
      <c r="B223" s="27"/>
      <c r="C223" s="26"/>
      <c r="D223" s="28"/>
      <c r="E223" s="28"/>
      <c r="F223" s="28"/>
      <c r="G223" s="30" t="s">
        <v>442</v>
      </c>
      <c r="H223" s="31" t="s">
        <v>11</v>
      </c>
      <c r="I223" s="28">
        <v>250</v>
      </c>
      <c r="J223" s="29"/>
      <c r="K223" s="28">
        <f t="shared" si="52"/>
        <v>0</v>
      </c>
      <c r="L223" s="31"/>
    </row>
    <row r="224" spans="1:12">
      <c r="A224" s="31">
        <v>193</v>
      </c>
      <c r="B224" s="27"/>
      <c r="C224" s="26"/>
      <c r="D224" s="28"/>
      <c r="E224" s="28"/>
      <c r="F224" s="28"/>
      <c r="G224" s="30" t="s">
        <v>284</v>
      </c>
      <c r="H224" s="31" t="s">
        <v>11</v>
      </c>
      <c r="I224" s="28">
        <v>250</v>
      </c>
      <c r="J224" s="29"/>
      <c r="K224" s="28">
        <f t="shared" si="52"/>
        <v>0</v>
      </c>
      <c r="L224" s="31"/>
    </row>
    <row r="225" spans="1:12">
      <c r="A225" s="31">
        <v>194</v>
      </c>
      <c r="B225" s="27"/>
      <c r="C225" s="26"/>
      <c r="D225" s="28"/>
      <c r="E225" s="28"/>
      <c r="F225" s="28"/>
      <c r="G225" s="30" t="s">
        <v>104</v>
      </c>
      <c r="H225" s="31" t="s">
        <v>12</v>
      </c>
      <c r="I225" s="28">
        <v>3</v>
      </c>
      <c r="J225" s="29"/>
      <c r="K225" s="28">
        <f t="shared" si="52"/>
        <v>0</v>
      </c>
      <c r="L225" s="31"/>
    </row>
    <row r="226" spans="1:12">
      <c r="A226" s="31">
        <v>195</v>
      </c>
      <c r="B226" s="27" t="s">
        <v>285</v>
      </c>
      <c r="C226" s="26" t="s">
        <v>12</v>
      </c>
      <c r="D226" s="28">
        <v>3</v>
      </c>
      <c r="E226" s="28"/>
      <c r="F226" s="28">
        <f>D226*E226</f>
        <v>0</v>
      </c>
      <c r="G226" s="34" t="s">
        <v>286</v>
      </c>
      <c r="H226" s="31" t="s">
        <v>12</v>
      </c>
      <c r="I226" s="28">
        <v>3</v>
      </c>
      <c r="J226" s="29"/>
      <c r="K226" s="28">
        <f t="shared" ref="K226" si="53">I226*J226</f>
        <v>0</v>
      </c>
      <c r="L226" s="31"/>
    </row>
    <row r="227" spans="1:12">
      <c r="A227" s="31">
        <v>196</v>
      </c>
      <c r="B227" s="27" t="s">
        <v>181</v>
      </c>
      <c r="C227" s="26" t="s">
        <v>12</v>
      </c>
      <c r="D227" s="29">
        <v>50</v>
      </c>
      <c r="E227" s="29"/>
      <c r="F227" s="28">
        <f>D227*E227</f>
        <v>0</v>
      </c>
      <c r="G227" s="30"/>
      <c r="H227" s="31"/>
      <c r="I227" s="28"/>
      <c r="J227" s="28"/>
      <c r="K227" s="28"/>
      <c r="L227" s="31"/>
    </row>
    <row r="228" spans="1:12">
      <c r="A228" s="31">
        <v>197</v>
      </c>
      <c r="B228" s="27"/>
      <c r="C228" s="26"/>
      <c r="D228" s="28"/>
      <c r="E228" s="28"/>
      <c r="F228" s="28"/>
      <c r="G228" s="27" t="s">
        <v>176</v>
      </c>
      <c r="H228" s="31" t="s">
        <v>12</v>
      </c>
      <c r="I228" s="28">
        <v>50</v>
      </c>
      <c r="J228" s="29"/>
      <c r="K228" s="28">
        <f>I228*J228</f>
        <v>0</v>
      </c>
      <c r="L228" s="31"/>
    </row>
    <row r="229" spans="1:12">
      <c r="A229" s="31">
        <v>198</v>
      </c>
      <c r="B229" s="27"/>
      <c r="C229" s="26"/>
      <c r="D229" s="28"/>
      <c r="E229" s="28"/>
      <c r="F229" s="28"/>
      <c r="G229" s="30" t="s">
        <v>105</v>
      </c>
      <c r="H229" s="31" t="s">
        <v>106</v>
      </c>
      <c r="I229" s="28">
        <v>50</v>
      </c>
      <c r="J229" s="29"/>
      <c r="K229" s="28">
        <f>I229*J229</f>
        <v>0</v>
      </c>
      <c r="L229" s="31"/>
    </row>
    <row r="230" spans="1:12">
      <c r="A230" s="31">
        <v>199</v>
      </c>
      <c r="B230" s="27" t="s">
        <v>185</v>
      </c>
      <c r="C230" s="26" t="s">
        <v>11</v>
      </c>
      <c r="D230" s="28">
        <v>1500</v>
      </c>
      <c r="E230" s="28"/>
      <c r="F230" s="28">
        <f>E230*D230</f>
        <v>0</v>
      </c>
      <c r="G230" s="30" t="s">
        <v>189</v>
      </c>
      <c r="H230" s="31" t="s">
        <v>11</v>
      </c>
      <c r="I230" s="28">
        <v>1500</v>
      </c>
      <c r="J230" s="29"/>
      <c r="K230" s="28">
        <f>I230*J230</f>
        <v>0</v>
      </c>
      <c r="L230" s="31"/>
    </row>
    <row r="231" spans="1:12">
      <c r="A231" s="31">
        <v>200</v>
      </c>
      <c r="B231" s="27" t="s">
        <v>183</v>
      </c>
      <c r="C231" s="26" t="s">
        <v>12</v>
      </c>
      <c r="D231" s="29">
        <v>40</v>
      </c>
      <c r="E231" s="29"/>
      <c r="F231" s="28">
        <f>D231*E231</f>
        <v>0</v>
      </c>
      <c r="G231" s="30"/>
      <c r="H231" s="31"/>
      <c r="I231" s="28"/>
      <c r="J231" s="28"/>
      <c r="K231" s="28"/>
      <c r="L231" s="31"/>
    </row>
    <row r="232" spans="1:12">
      <c r="A232" s="31">
        <v>201</v>
      </c>
      <c r="B232" s="27"/>
      <c r="C232" s="26"/>
      <c r="D232" s="28"/>
      <c r="E232" s="28"/>
      <c r="F232" s="28"/>
      <c r="G232" s="27" t="s">
        <v>188</v>
      </c>
      <c r="H232" s="31" t="s">
        <v>12</v>
      </c>
      <c r="I232" s="28">
        <v>40</v>
      </c>
      <c r="J232" s="29"/>
      <c r="K232" s="28">
        <f>I232*J232</f>
        <v>0</v>
      </c>
      <c r="L232" s="31"/>
    </row>
    <row r="233" spans="1:12">
      <c r="A233" s="31">
        <v>202</v>
      </c>
      <c r="B233" s="27"/>
      <c r="C233" s="26"/>
      <c r="D233" s="28"/>
      <c r="E233" s="28"/>
      <c r="F233" s="28"/>
      <c r="G233" s="30" t="s">
        <v>105</v>
      </c>
      <c r="H233" s="31" t="s">
        <v>106</v>
      </c>
      <c r="I233" s="28">
        <v>20</v>
      </c>
      <c r="J233" s="29"/>
      <c r="K233" s="28">
        <f>I233*J233</f>
        <v>0</v>
      </c>
      <c r="L233" s="31"/>
    </row>
    <row r="234" spans="1:12">
      <c r="A234" s="31">
        <v>203</v>
      </c>
      <c r="B234" s="27" t="s">
        <v>107</v>
      </c>
      <c r="C234" s="26" t="s">
        <v>12</v>
      </c>
      <c r="D234" s="29">
        <v>8</v>
      </c>
      <c r="E234" s="29"/>
      <c r="F234" s="28">
        <f>D234*E234</f>
        <v>0</v>
      </c>
      <c r="G234" s="30"/>
      <c r="H234" s="31"/>
      <c r="I234" s="28"/>
      <c r="J234" s="28"/>
      <c r="K234" s="28"/>
      <c r="L234" s="31"/>
    </row>
    <row r="235" spans="1:12">
      <c r="A235" s="31">
        <v>204</v>
      </c>
      <c r="B235" s="27"/>
      <c r="C235" s="26"/>
      <c r="D235" s="28"/>
      <c r="E235" s="28"/>
      <c r="F235" s="28"/>
      <c r="G235" s="27" t="s">
        <v>108</v>
      </c>
      <c r="H235" s="26" t="s">
        <v>12</v>
      </c>
      <c r="I235" s="58">
        <v>20</v>
      </c>
      <c r="J235" s="29"/>
      <c r="K235" s="28">
        <f>I235*J235</f>
        <v>0</v>
      </c>
      <c r="L235" s="31"/>
    </row>
    <row r="236" spans="1:12">
      <c r="A236" s="31">
        <v>205</v>
      </c>
      <c r="B236" s="27" t="s">
        <v>109</v>
      </c>
      <c r="C236" s="26" t="s">
        <v>11</v>
      </c>
      <c r="D236" s="28">
        <v>500</v>
      </c>
      <c r="E236" s="29"/>
      <c r="F236" s="28">
        <f>D236*E236</f>
        <v>0</v>
      </c>
      <c r="G236" s="30"/>
      <c r="H236" s="31"/>
      <c r="I236" s="28"/>
      <c r="J236" s="28"/>
      <c r="K236" s="28"/>
      <c r="L236" s="31"/>
    </row>
    <row r="237" spans="1:12" ht="36">
      <c r="A237" s="31">
        <v>206</v>
      </c>
      <c r="B237" s="27" t="s">
        <v>110</v>
      </c>
      <c r="C237" s="26" t="s">
        <v>12</v>
      </c>
      <c r="D237" s="28">
        <v>1</v>
      </c>
      <c r="E237" s="29"/>
      <c r="F237" s="28">
        <f>D237*E237</f>
        <v>0</v>
      </c>
      <c r="G237" s="27" t="s">
        <v>159</v>
      </c>
      <c r="H237" s="31" t="s">
        <v>12</v>
      </c>
      <c r="I237" s="28">
        <v>1</v>
      </c>
      <c r="J237" s="29"/>
      <c r="K237" s="28">
        <f t="shared" ref="K237:K267" si="54">I237*J237</f>
        <v>0</v>
      </c>
      <c r="L237" s="31"/>
    </row>
    <row r="238" spans="1:12">
      <c r="A238" s="31">
        <v>207</v>
      </c>
      <c r="B238" s="27"/>
      <c r="C238" s="26"/>
      <c r="D238" s="28"/>
      <c r="E238" s="59"/>
      <c r="F238" s="28"/>
      <c r="G238" s="30" t="s">
        <v>111</v>
      </c>
      <c r="H238" s="31" t="s">
        <v>11</v>
      </c>
      <c r="I238" s="28">
        <v>30</v>
      </c>
      <c r="J238" s="29"/>
      <c r="K238" s="28">
        <f t="shared" si="54"/>
        <v>0</v>
      </c>
      <c r="L238" s="31"/>
    </row>
    <row r="239" spans="1:12">
      <c r="A239" s="31">
        <v>208</v>
      </c>
      <c r="B239" s="27"/>
      <c r="C239" s="26"/>
      <c r="D239" s="28"/>
      <c r="E239" s="59"/>
      <c r="F239" s="28"/>
      <c r="G239" s="30" t="s">
        <v>76</v>
      </c>
      <c r="H239" s="31" t="s">
        <v>11</v>
      </c>
      <c r="I239" s="28">
        <v>25</v>
      </c>
      <c r="J239" s="29"/>
      <c r="K239" s="28">
        <f t="shared" si="54"/>
        <v>0</v>
      </c>
      <c r="L239" s="31"/>
    </row>
    <row r="240" spans="1:12">
      <c r="A240" s="31">
        <v>209</v>
      </c>
      <c r="B240" s="27"/>
      <c r="C240" s="26"/>
      <c r="D240" s="28"/>
      <c r="E240" s="28"/>
      <c r="F240" s="28"/>
      <c r="G240" s="30" t="s">
        <v>112</v>
      </c>
      <c r="H240" s="31" t="s">
        <v>11</v>
      </c>
      <c r="I240" s="28">
        <v>30</v>
      </c>
      <c r="J240" s="29"/>
      <c r="K240" s="28">
        <f t="shared" si="54"/>
        <v>0</v>
      </c>
      <c r="L240" s="31"/>
    </row>
    <row r="241" spans="1:12">
      <c r="A241" s="31">
        <v>210</v>
      </c>
      <c r="B241" s="27"/>
      <c r="C241" s="26"/>
      <c r="D241" s="28"/>
      <c r="E241" s="28"/>
      <c r="F241" s="28"/>
      <c r="G241" s="30" t="s">
        <v>113</v>
      </c>
      <c r="H241" s="31" t="s">
        <v>12</v>
      </c>
      <c r="I241" s="28">
        <v>2</v>
      </c>
      <c r="J241" s="29"/>
      <c r="K241" s="28">
        <f t="shared" si="54"/>
        <v>0</v>
      </c>
      <c r="L241" s="31"/>
    </row>
    <row r="242" spans="1:12">
      <c r="A242" s="31">
        <v>211</v>
      </c>
      <c r="B242" s="27"/>
      <c r="C242" s="26"/>
      <c r="D242" s="28"/>
      <c r="E242" s="28"/>
      <c r="F242" s="28"/>
      <c r="G242" s="30" t="s">
        <v>114</v>
      </c>
      <c r="H242" s="31" t="s">
        <v>12</v>
      </c>
      <c r="I242" s="28">
        <v>8</v>
      </c>
      <c r="J242" s="29"/>
      <c r="K242" s="28">
        <f t="shared" si="54"/>
        <v>0</v>
      </c>
      <c r="L242" s="31"/>
    </row>
    <row r="243" spans="1:12">
      <c r="A243" s="31">
        <v>212</v>
      </c>
      <c r="B243" s="27"/>
      <c r="C243" s="26"/>
      <c r="D243" s="28"/>
      <c r="E243" s="28"/>
      <c r="F243" s="28"/>
      <c r="G243" s="30" t="s">
        <v>115</v>
      </c>
      <c r="H243" s="31" t="s">
        <v>12</v>
      </c>
      <c r="I243" s="28">
        <v>2</v>
      </c>
      <c r="J243" s="29"/>
      <c r="K243" s="28">
        <f t="shared" si="54"/>
        <v>0</v>
      </c>
      <c r="L243" s="31"/>
    </row>
    <row r="244" spans="1:12">
      <c r="A244" s="31">
        <v>213</v>
      </c>
      <c r="B244" s="27"/>
      <c r="C244" s="26"/>
      <c r="D244" s="28"/>
      <c r="E244" s="28"/>
      <c r="F244" s="28"/>
      <c r="G244" s="30" t="s">
        <v>116</v>
      </c>
      <c r="H244" s="31" t="s">
        <v>12</v>
      </c>
      <c r="I244" s="28">
        <v>2</v>
      </c>
      <c r="J244" s="29"/>
      <c r="K244" s="28">
        <f t="shared" si="54"/>
        <v>0</v>
      </c>
      <c r="L244" s="31"/>
    </row>
    <row r="245" spans="1:12">
      <c r="A245" s="31">
        <v>214</v>
      </c>
      <c r="B245" s="27"/>
      <c r="C245" s="26"/>
      <c r="D245" s="28"/>
      <c r="E245" s="28"/>
      <c r="F245" s="28"/>
      <c r="G245" s="30" t="s">
        <v>117</v>
      </c>
      <c r="H245" s="31" t="s">
        <v>12</v>
      </c>
      <c r="I245" s="28">
        <v>4</v>
      </c>
      <c r="J245" s="29"/>
      <c r="K245" s="28">
        <f t="shared" si="54"/>
        <v>0</v>
      </c>
      <c r="L245" s="31"/>
    </row>
    <row r="246" spans="1:12">
      <c r="A246" s="31">
        <v>215</v>
      </c>
      <c r="B246" s="27"/>
      <c r="C246" s="26"/>
      <c r="D246" s="28"/>
      <c r="E246" s="28"/>
      <c r="F246" s="28"/>
      <c r="G246" s="30" t="s">
        <v>118</v>
      </c>
      <c r="H246" s="31" t="s">
        <v>12</v>
      </c>
      <c r="I246" s="28">
        <v>2</v>
      </c>
      <c r="J246" s="29"/>
      <c r="K246" s="28">
        <f t="shared" si="54"/>
        <v>0</v>
      </c>
      <c r="L246" s="31"/>
    </row>
    <row r="247" spans="1:12">
      <c r="A247" s="31">
        <v>216</v>
      </c>
      <c r="B247" s="27"/>
      <c r="C247" s="26"/>
      <c r="D247" s="28"/>
      <c r="E247" s="28"/>
      <c r="F247" s="28"/>
      <c r="G247" s="30" t="s">
        <v>119</v>
      </c>
      <c r="H247" s="31" t="s">
        <v>12</v>
      </c>
      <c r="I247" s="28">
        <v>10</v>
      </c>
      <c r="J247" s="29"/>
      <c r="K247" s="28">
        <f t="shared" si="54"/>
        <v>0</v>
      </c>
      <c r="L247" s="31"/>
    </row>
    <row r="248" spans="1:12">
      <c r="A248" s="31">
        <v>217</v>
      </c>
      <c r="B248" s="27"/>
      <c r="C248" s="26"/>
      <c r="D248" s="28"/>
      <c r="E248" s="28"/>
      <c r="F248" s="28"/>
      <c r="G248" s="30" t="s">
        <v>120</v>
      </c>
      <c r="H248" s="31" t="s">
        <v>12</v>
      </c>
      <c r="I248" s="28">
        <v>2</v>
      </c>
      <c r="J248" s="29"/>
      <c r="K248" s="28">
        <f t="shared" si="54"/>
        <v>0</v>
      </c>
      <c r="L248" s="31"/>
    </row>
    <row r="249" spans="1:12">
      <c r="A249" s="31">
        <v>218</v>
      </c>
      <c r="B249" s="27"/>
      <c r="C249" s="26"/>
      <c r="D249" s="28"/>
      <c r="E249" s="28"/>
      <c r="F249" s="28"/>
      <c r="G249" s="30" t="s">
        <v>121</v>
      </c>
      <c r="H249" s="31" t="s">
        <v>12</v>
      </c>
      <c r="I249" s="28">
        <v>15</v>
      </c>
      <c r="J249" s="29"/>
      <c r="K249" s="28">
        <f t="shared" si="54"/>
        <v>0</v>
      </c>
      <c r="L249" s="31"/>
    </row>
    <row r="250" spans="1:12">
      <c r="A250" s="31">
        <v>219</v>
      </c>
      <c r="B250" s="27"/>
      <c r="C250" s="26"/>
      <c r="D250" s="28"/>
      <c r="E250" s="28"/>
      <c r="F250" s="28"/>
      <c r="G250" s="30" t="s">
        <v>122</v>
      </c>
      <c r="H250" s="31" t="s">
        <v>12</v>
      </c>
      <c r="I250" s="28">
        <v>40</v>
      </c>
      <c r="J250" s="29"/>
      <c r="K250" s="28">
        <f t="shared" si="54"/>
        <v>0</v>
      </c>
      <c r="L250" s="31"/>
    </row>
    <row r="251" spans="1:12">
      <c r="A251" s="31">
        <v>220</v>
      </c>
      <c r="B251" s="27" t="s">
        <v>123</v>
      </c>
      <c r="C251" s="26" t="s">
        <v>12</v>
      </c>
      <c r="D251" s="28">
        <v>1</v>
      </c>
      <c r="E251" s="29"/>
      <c r="F251" s="28">
        <f>D251*E251</f>
        <v>0</v>
      </c>
      <c r="G251" s="30" t="s">
        <v>160</v>
      </c>
      <c r="H251" s="31" t="s">
        <v>12</v>
      </c>
      <c r="I251" s="28">
        <v>14</v>
      </c>
      <c r="J251" s="29"/>
      <c r="K251" s="28">
        <f t="shared" si="54"/>
        <v>0</v>
      </c>
      <c r="L251" s="31"/>
    </row>
    <row r="252" spans="1:12">
      <c r="A252" s="31">
        <v>221</v>
      </c>
      <c r="B252" s="27"/>
      <c r="C252" s="26"/>
      <c r="D252" s="28"/>
      <c r="E252" s="29"/>
      <c r="F252" s="28"/>
      <c r="G252" s="30" t="s">
        <v>161</v>
      </c>
      <c r="H252" s="31" t="s">
        <v>12</v>
      </c>
      <c r="I252" s="28">
        <v>3</v>
      </c>
      <c r="J252" s="29"/>
      <c r="K252" s="28">
        <f t="shared" ref="K252:K253" si="55">I252*J252</f>
        <v>0</v>
      </c>
      <c r="L252" s="31"/>
    </row>
    <row r="253" spans="1:12">
      <c r="A253" s="31">
        <v>222</v>
      </c>
      <c r="B253" s="27"/>
      <c r="C253" s="26"/>
      <c r="D253" s="28"/>
      <c r="E253" s="29"/>
      <c r="F253" s="28"/>
      <c r="G253" s="30" t="s">
        <v>162</v>
      </c>
      <c r="H253" s="31" t="s">
        <v>12</v>
      </c>
      <c r="I253" s="28">
        <v>18</v>
      </c>
      <c r="J253" s="29"/>
      <c r="K253" s="28">
        <f t="shared" si="55"/>
        <v>0</v>
      </c>
      <c r="L253" s="31"/>
    </row>
    <row r="254" spans="1:12">
      <c r="A254" s="31">
        <v>223</v>
      </c>
      <c r="B254" s="27"/>
      <c r="C254" s="26"/>
      <c r="D254" s="28"/>
      <c r="E254" s="28"/>
      <c r="F254" s="28"/>
      <c r="G254" s="27" t="s">
        <v>340</v>
      </c>
      <c r="H254" s="31" t="s">
        <v>12</v>
      </c>
      <c r="I254" s="28">
        <v>18</v>
      </c>
      <c r="J254" s="29"/>
      <c r="K254" s="28">
        <f t="shared" si="54"/>
        <v>0</v>
      </c>
      <c r="L254" s="31"/>
    </row>
    <row r="255" spans="1:12">
      <c r="A255" s="31">
        <v>224</v>
      </c>
      <c r="B255" s="27"/>
      <c r="C255" s="26"/>
      <c r="D255" s="28"/>
      <c r="E255" s="28"/>
      <c r="F255" s="28"/>
      <c r="G255" s="30" t="s">
        <v>124</v>
      </c>
      <c r="H255" s="31" t="s">
        <v>11</v>
      </c>
      <c r="I255" s="28">
        <v>160</v>
      </c>
      <c r="J255" s="29"/>
      <c r="K255" s="28">
        <f t="shared" ref="K255" si="56">I255*J255</f>
        <v>0</v>
      </c>
      <c r="L255" s="31"/>
    </row>
    <row r="256" spans="1:12">
      <c r="A256" s="31">
        <v>225</v>
      </c>
      <c r="B256" s="27"/>
      <c r="C256" s="26"/>
      <c r="D256" s="28"/>
      <c r="E256" s="28"/>
      <c r="F256" s="28"/>
      <c r="G256" s="30" t="s">
        <v>163</v>
      </c>
      <c r="H256" s="31" t="s">
        <v>11</v>
      </c>
      <c r="I256" s="28">
        <v>150</v>
      </c>
      <c r="J256" s="29"/>
      <c r="K256" s="28">
        <f t="shared" ref="K256" si="57">I256*J256</f>
        <v>0</v>
      </c>
      <c r="L256" s="31"/>
    </row>
    <row r="257" spans="1:12">
      <c r="A257" s="31">
        <v>226</v>
      </c>
      <c r="B257" s="27"/>
      <c r="C257" s="26"/>
      <c r="D257" s="28"/>
      <c r="E257" s="28"/>
      <c r="F257" s="28"/>
      <c r="G257" s="30" t="s">
        <v>164</v>
      </c>
      <c r="H257" s="31" t="s">
        <v>11</v>
      </c>
      <c r="I257" s="28">
        <v>40</v>
      </c>
      <c r="J257" s="29"/>
      <c r="K257" s="28">
        <f t="shared" si="54"/>
        <v>0</v>
      </c>
      <c r="L257" s="31"/>
    </row>
    <row r="258" spans="1:12">
      <c r="A258" s="31">
        <v>227</v>
      </c>
      <c r="B258" s="27"/>
      <c r="C258" s="26"/>
      <c r="D258" s="28"/>
      <c r="E258" s="28"/>
      <c r="F258" s="28"/>
      <c r="G258" s="30" t="s">
        <v>165</v>
      </c>
      <c r="H258" s="31" t="s">
        <v>11</v>
      </c>
      <c r="I258" s="28">
        <v>120</v>
      </c>
      <c r="J258" s="29"/>
      <c r="K258" s="28">
        <f t="shared" ref="K258:K261" si="58">I258*J258</f>
        <v>0</v>
      </c>
      <c r="L258" s="31"/>
    </row>
    <row r="259" spans="1:12" ht="36">
      <c r="A259" s="31">
        <v>228</v>
      </c>
      <c r="B259" s="27"/>
      <c r="C259" s="26"/>
      <c r="D259" s="28"/>
      <c r="E259" s="28"/>
      <c r="F259" s="28"/>
      <c r="G259" s="27" t="s">
        <v>166</v>
      </c>
      <c r="H259" s="31" t="s">
        <v>12</v>
      </c>
      <c r="I259" s="28">
        <v>1</v>
      </c>
      <c r="J259" s="29"/>
      <c r="K259" s="28">
        <f t="shared" si="58"/>
        <v>0</v>
      </c>
      <c r="L259" s="31"/>
    </row>
    <row r="260" spans="1:12">
      <c r="A260" s="31">
        <v>229</v>
      </c>
      <c r="B260" s="27"/>
      <c r="C260" s="26"/>
      <c r="D260" s="28"/>
      <c r="E260" s="28"/>
      <c r="F260" s="28"/>
      <c r="G260" s="30" t="s">
        <v>167</v>
      </c>
      <c r="H260" s="31" t="s">
        <v>240</v>
      </c>
      <c r="I260" s="28">
        <v>1</v>
      </c>
      <c r="J260" s="29"/>
      <c r="K260" s="28">
        <f t="shared" si="58"/>
        <v>0</v>
      </c>
      <c r="L260" s="31"/>
    </row>
    <row r="261" spans="1:12">
      <c r="A261" s="31">
        <v>230</v>
      </c>
      <c r="B261" s="27"/>
      <c r="C261" s="26"/>
      <c r="D261" s="28"/>
      <c r="E261" s="28"/>
      <c r="F261" s="28"/>
      <c r="G261" s="30" t="s">
        <v>168</v>
      </c>
      <c r="H261" s="31" t="s">
        <v>11</v>
      </c>
      <c r="I261" s="28">
        <v>10</v>
      </c>
      <c r="J261" s="29"/>
      <c r="K261" s="28">
        <f t="shared" si="58"/>
        <v>0</v>
      </c>
      <c r="L261" s="31"/>
    </row>
    <row r="262" spans="1:12">
      <c r="A262" s="31">
        <v>231</v>
      </c>
      <c r="B262" s="27"/>
      <c r="C262" s="26"/>
      <c r="D262" s="28"/>
      <c r="E262" s="28"/>
      <c r="F262" s="28"/>
      <c r="G262" s="30" t="s">
        <v>169</v>
      </c>
      <c r="H262" s="31" t="s">
        <v>11</v>
      </c>
      <c r="I262" s="28">
        <v>5</v>
      </c>
      <c r="J262" s="29"/>
      <c r="K262" s="28">
        <f t="shared" ref="K262" si="59">I262*J262</f>
        <v>0</v>
      </c>
      <c r="L262" s="31"/>
    </row>
    <row r="263" spans="1:12">
      <c r="A263" s="31">
        <v>232</v>
      </c>
      <c r="B263" s="27"/>
      <c r="C263" s="26"/>
      <c r="D263" s="28"/>
      <c r="E263" s="28"/>
      <c r="F263" s="28"/>
      <c r="G263" s="30" t="s">
        <v>170</v>
      </c>
      <c r="H263" s="31" t="s">
        <v>11</v>
      </c>
      <c r="I263" s="28">
        <v>5</v>
      </c>
      <c r="J263" s="29"/>
      <c r="K263" s="28">
        <f t="shared" ref="K263:K266" si="60">I263*J263</f>
        <v>0</v>
      </c>
      <c r="L263" s="31"/>
    </row>
    <row r="264" spans="1:12">
      <c r="A264" s="31">
        <v>233</v>
      </c>
      <c r="B264" s="27"/>
      <c r="C264" s="26"/>
      <c r="D264" s="28"/>
      <c r="E264" s="28"/>
      <c r="F264" s="28"/>
      <c r="G264" s="27" t="s">
        <v>171</v>
      </c>
      <c r="H264" s="31" t="s">
        <v>11</v>
      </c>
      <c r="I264" s="28">
        <v>3</v>
      </c>
      <c r="J264" s="29"/>
      <c r="K264" s="28">
        <f t="shared" si="60"/>
        <v>0</v>
      </c>
      <c r="L264" s="31"/>
    </row>
    <row r="265" spans="1:12">
      <c r="A265" s="31">
        <v>234</v>
      </c>
      <c r="B265" s="27"/>
      <c r="C265" s="26"/>
      <c r="D265" s="28"/>
      <c r="E265" s="28"/>
      <c r="F265" s="28"/>
      <c r="G265" s="30" t="s">
        <v>172</v>
      </c>
      <c r="H265" s="31" t="s">
        <v>128</v>
      </c>
      <c r="I265" s="28">
        <v>1</v>
      </c>
      <c r="J265" s="29"/>
      <c r="K265" s="28">
        <f t="shared" si="60"/>
        <v>0</v>
      </c>
      <c r="L265" s="31"/>
    </row>
    <row r="266" spans="1:12">
      <c r="A266" s="31">
        <v>235</v>
      </c>
      <c r="B266" s="27"/>
      <c r="C266" s="26"/>
      <c r="D266" s="28"/>
      <c r="E266" s="28"/>
      <c r="F266" s="28"/>
      <c r="G266" s="30" t="s">
        <v>339</v>
      </c>
      <c r="H266" s="31" t="s">
        <v>240</v>
      </c>
      <c r="I266" s="28">
        <v>1</v>
      </c>
      <c r="J266" s="29"/>
      <c r="K266" s="28">
        <f t="shared" si="60"/>
        <v>0</v>
      </c>
      <c r="L266" s="31"/>
    </row>
    <row r="267" spans="1:12">
      <c r="A267" s="31">
        <v>236</v>
      </c>
      <c r="B267" s="27"/>
      <c r="C267" s="26"/>
      <c r="D267" s="28"/>
      <c r="E267" s="28"/>
      <c r="F267" s="28"/>
      <c r="G267" s="30" t="s">
        <v>125</v>
      </c>
      <c r="H267" s="31" t="s">
        <v>240</v>
      </c>
      <c r="I267" s="28">
        <v>1</v>
      </c>
      <c r="J267" s="29"/>
      <c r="K267" s="28">
        <f t="shared" si="54"/>
        <v>0</v>
      </c>
      <c r="L267" s="31"/>
    </row>
    <row r="268" spans="1:12">
      <c r="A268" s="31">
        <v>237</v>
      </c>
      <c r="B268" s="27" t="s">
        <v>173</v>
      </c>
      <c r="C268" s="26" t="s">
        <v>11</v>
      </c>
      <c r="D268" s="28">
        <v>220</v>
      </c>
      <c r="E268" s="28"/>
      <c r="F268" s="28">
        <f>E268*D268</f>
        <v>0</v>
      </c>
      <c r="G268" s="30"/>
      <c r="H268" s="31"/>
      <c r="I268" s="28"/>
      <c r="J268" s="29"/>
      <c r="K268" s="28"/>
      <c r="L268" s="31"/>
    </row>
    <row r="269" spans="1:12">
      <c r="A269" s="31">
        <v>238</v>
      </c>
      <c r="B269" s="27" t="s">
        <v>185</v>
      </c>
      <c r="C269" s="26" t="s">
        <v>11</v>
      </c>
      <c r="D269" s="28">
        <v>610</v>
      </c>
      <c r="E269" s="28"/>
      <c r="F269" s="28">
        <f>E269*D269</f>
        <v>0</v>
      </c>
      <c r="G269" s="30"/>
      <c r="H269" s="31"/>
      <c r="I269" s="28"/>
      <c r="J269" s="29"/>
      <c r="K269" s="28"/>
      <c r="L269" s="31"/>
    </row>
    <row r="270" spans="1:12" ht="36">
      <c r="A270" s="31">
        <v>239</v>
      </c>
      <c r="B270" s="27" t="s">
        <v>190</v>
      </c>
      <c r="C270" s="26" t="s">
        <v>128</v>
      </c>
      <c r="D270" s="28">
        <v>2</v>
      </c>
      <c r="E270" s="28"/>
      <c r="F270" s="28">
        <f>E270*D270</f>
        <v>0</v>
      </c>
      <c r="G270" s="27" t="s">
        <v>191</v>
      </c>
      <c r="H270" s="26" t="s">
        <v>128</v>
      </c>
      <c r="I270" s="28">
        <v>2</v>
      </c>
      <c r="J270" s="28"/>
      <c r="K270" s="28">
        <f>J270*I270</f>
        <v>0</v>
      </c>
      <c r="L270" s="31" t="s">
        <v>187</v>
      </c>
    </row>
    <row r="271" spans="1:12">
      <c r="A271" s="31">
        <v>240</v>
      </c>
      <c r="B271" s="27" t="s">
        <v>294</v>
      </c>
      <c r="C271" s="26" t="s">
        <v>128</v>
      </c>
      <c r="D271" s="28">
        <v>2</v>
      </c>
      <c r="E271" s="28"/>
      <c r="F271" s="28">
        <f>E271*D271</f>
        <v>0</v>
      </c>
      <c r="G271" s="27" t="s">
        <v>192</v>
      </c>
      <c r="H271" s="26" t="s">
        <v>128</v>
      </c>
      <c r="I271" s="28">
        <v>2</v>
      </c>
      <c r="J271" s="28"/>
      <c r="K271" s="28">
        <f>J271*I271</f>
        <v>0</v>
      </c>
      <c r="L271" s="31" t="s">
        <v>187</v>
      </c>
    </row>
    <row r="272" spans="1:12">
      <c r="A272" s="31">
        <v>241</v>
      </c>
      <c r="B272" s="27"/>
      <c r="C272" s="26"/>
      <c r="D272" s="28"/>
      <c r="E272" s="28"/>
      <c r="F272" s="28"/>
      <c r="G272" s="27" t="s">
        <v>193</v>
      </c>
      <c r="H272" s="26" t="s">
        <v>128</v>
      </c>
      <c r="I272" s="28">
        <v>2</v>
      </c>
      <c r="J272" s="28"/>
      <c r="K272" s="28">
        <f>J272*I272</f>
        <v>0</v>
      </c>
      <c r="L272" s="31" t="s">
        <v>187</v>
      </c>
    </row>
    <row r="273" spans="1:12">
      <c r="A273" s="85" t="s">
        <v>295</v>
      </c>
      <c r="B273" s="85"/>
      <c r="C273" s="85"/>
      <c r="D273" s="85"/>
      <c r="E273" s="85"/>
      <c r="F273" s="85"/>
      <c r="G273" s="85"/>
      <c r="H273" s="85"/>
      <c r="I273" s="85"/>
      <c r="J273" s="85"/>
      <c r="K273" s="85"/>
      <c r="L273" s="85"/>
    </row>
    <row r="274" spans="1:12">
      <c r="A274" s="31">
        <v>242</v>
      </c>
      <c r="B274" s="27" t="s">
        <v>299</v>
      </c>
      <c r="C274" s="26" t="s">
        <v>8</v>
      </c>
      <c r="D274" s="26">
        <v>100</v>
      </c>
      <c r="E274" s="60"/>
      <c r="F274" s="28">
        <f t="shared" ref="F274:F275" si="61">E274*D274</f>
        <v>0</v>
      </c>
      <c r="G274" s="27"/>
      <c r="H274" s="26"/>
      <c r="I274" s="28"/>
      <c r="J274" s="28"/>
      <c r="K274" s="28"/>
      <c r="L274" s="31"/>
    </row>
    <row r="275" spans="1:12" ht="61.5" customHeight="1">
      <c r="A275" s="31">
        <v>243</v>
      </c>
      <c r="B275" s="27" t="s">
        <v>300</v>
      </c>
      <c r="C275" s="26" t="s">
        <v>8</v>
      </c>
      <c r="D275" s="26">
        <v>110</v>
      </c>
      <c r="E275" s="60"/>
      <c r="F275" s="28">
        <f t="shared" si="61"/>
        <v>0</v>
      </c>
      <c r="G275" s="27" t="s">
        <v>301</v>
      </c>
      <c r="H275" s="26" t="s">
        <v>8</v>
      </c>
      <c r="I275" s="26">
        <v>160</v>
      </c>
      <c r="J275" s="28"/>
      <c r="K275" s="28">
        <f t="shared" ref="K275:K305" si="62">J275*I275</f>
        <v>0</v>
      </c>
      <c r="L275" s="31"/>
    </row>
    <row r="276" spans="1:12">
      <c r="A276" s="31">
        <v>244</v>
      </c>
      <c r="B276" s="27"/>
      <c r="C276" s="26"/>
      <c r="D276" s="26"/>
      <c r="E276" s="60"/>
      <c r="F276" s="28"/>
      <c r="G276" s="27" t="s">
        <v>302</v>
      </c>
      <c r="H276" s="26" t="s">
        <v>12</v>
      </c>
      <c r="I276" s="26">
        <v>800</v>
      </c>
      <c r="J276" s="28"/>
      <c r="K276" s="28">
        <f t="shared" si="62"/>
        <v>0</v>
      </c>
      <c r="L276" s="31"/>
    </row>
    <row r="277" spans="1:12" ht="36">
      <c r="A277" s="31">
        <v>245</v>
      </c>
      <c r="B277" s="27"/>
      <c r="C277" s="26"/>
      <c r="D277" s="26"/>
      <c r="E277" s="60"/>
      <c r="F277" s="28"/>
      <c r="G277" s="27" t="s">
        <v>303</v>
      </c>
      <c r="H277" s="26" t="s">
        <v>11</v>
      </c>
      <c r="I277" s="26">
        <v>60</v>
      </c>
      <c r="J277" s="28"/>
      <c r="K277" s="28">
        <f t="shared" si="62"/>
        <v>0</v>
      </c>
      <c r="L277" s="31"/>
    </row>
    <row r="278" spans="1:12">
      <c r="A278" s="31">
        <v>246</v>
      </c>
      <c r="B278" s="27"/>
      <c r="C278" s="26"/>
      <c r="D278" s="26"/>
      <c r="E278" s="60"/>
      <c r="F278" s="28"/>
      <c r="G278" s="27" t="s">
        <v>304</v>
      </c>
      <c r="H278" s="26" t="s">
        <v>12</v>
      </c>
      <c r="I278" s="26">
        <v>8</v>
      </c>
      <c r="J278" s="28"/>
      <c r="K278" s="28">
        <f t="shared" si="62"/>
        <v>0</v>
      </c>
      <c r="L278" s="31"/>
    </row>
    <row r="279" spans="1:12">
      <c r="A279" s="31">
        <v>247</v>
      </c>
      <c r="B279" s="27"/>
      <c r="C279" s="26"/>
      <c r="D279" s="26"/>
      <c r="E279" s="60"/>
      <c r="F279" s="28"/>
      <c r="G279" s="27" t="s">
        <v>305</v>
      </c>
      <c r="H279" s="26" t="s">
        <v>8</v>
      </c>
      <c r="I279" s="26">
        <v>180</v>
      </c>
      <c r="J279" s="28"/>
      <c r="K279" s="28">
        <f t="shared" si="62"/>
        <v>0</v>
      </c>
      <c r="L279" s="31"/>
    </row>
    <row r="280" spans="1:12">
      <c r="A280" s="31">
        <v>248</v>
      </c>
      <c r="B280" s="27"/>
      <c r="C280" s="26"/>
      <c r="D280" s="26"/>
      <c r="E280" s="60"/>
      <c r="F280" s="28"/>
      <c r="G280" s="27" t="s">
        <v>306</v>
      </c>
      <c r="H280" s="26" t="s">
        <v>8</v>
      </c>
      <c r="I280" s="26">
        <v>180</v>
      </c>
      <c r="J280" s="28"/>
      <c r="K280" s="28">
        <f t="shared" si="62"/>
        <v>0</v>
      </c>
      <c r="L280" s="31"/>
    </row>
    <row r="281" spans="1:12">
      <c r="A281" s="31">
        <v>249</v>
      </c>
      <c r="B281" s="27"/>
      <c r="C281" s="26"/>
      <c r="D281" s="26"/>
      <c r="E281" s="60"/>
      <c r="F281" s="28"/>
      <c r="G281" s="27" t="s">
        <v>307</v>
      </c>
      <c r="H281" s="26" t="s">
        <v>11</v>
      </c>
      <c r="I281" s="26">
        <v>20</v>
      </c>
      <c r="J281" s="28"/>
      <c r="K281" s="28">
        <f t="shared" si="62"/>
        <v>0</v>
      </c>
      <c r="L281" s="31"/>
    </row>
    <row r="282" spans="1:12">
      <c r="A282" s="31">
        <v>250</v>
      </c>
      <c r="B282" s="27"/>
      <c r="C282" s="26"/>
      <c r="D282" s="26"/>
      <c r="E282" s="60"/>
      <c r="F282" s="28"/>
      <c r="G282" s="27" t="s">
        <v>308</v>
      </c>
      <c r="H282" s="26" t="s">
        <v>38</v>
      </c>
      <c r="I282" s="26">
        <v>80</v>
      </c>
      <c r="J282" s="28"/>
      <c r="K282" s="28">
        <f t="shared" si="62"/>
        <v>0</v>
      </c>
      <c r="L282" s="31"/>
    </row>
    <row r="283" spans="1:12">
      <c r="A283" s="31">
        <v>251</v>
      </c>
      <c r="B283" s="27"/>
      <c r="C283" s="26"/>
      <c r="D283" s="26"/>
      <c r="E283" s="60"/>
      <c r="F283" s="28"/>
      <c r="G283" s="27" t="s">
        <v>309</v>
      </c>
      <c r="H283" s="26" t="s">
        <v>12</v>
      </c>
      <c r="I283" s="26">
        <v>400</v>
      </c>
      <c r="J283" s="28"/>
      <c r="K283" s="28">
        <f t="shared" si="62"/>
        <v>0</v>
      </c>
      <c r="L283" s="31"/>
    </row>
    <row r="284" spans="1:12">
      <c r="A284" s="31">
        <v>252</v>
      </c>
      <c r="B284" s="27"/>
      <c r="C284" s="26"/>
      <c r="D284" s="26"/>
      <c r="E284" s="60"/>
      <c r="F284" s="28"/>
      <c r="G284" s="27" t="s">
        <v>474</v>
      </c>
      <c r="H284" s="26" t="s">
        <v>8</v>
      </c>
      <c r="I284" s="26">
        <v>80</v>
      </c>
      <c r="J284" s="28"/>
      <c r="K284" s="28">
        <f t="shared" si="62"/>
        <v>0</v>
      </c>
      <c r="L284" s="31"/>
    </row>
    <row r="285" spans="1:12">
      <c r="A285" s="31">
        <v>253</v>
      </c>
      <c r="B285" s="27"/>
      <c r="C285" s="26"/>
      <c r="D285" s="26"/>
      <c r="E285" s="60"/>
      <c r="F285" s="28"/>
      <c r="G285" s="27" t="s">
        <v>310</v>
      </c>
      <c r="H285" s="26" t="s">
        <v>11</v>
      </c>
      <c r="I285" s="26">
        <v>10</v>
      </c>
      <c r="J285" s="28"/>
      <c r="K285" s="28">
        <f t="shared" si="62"/>
        <v>0</v>
      </c>
      <c r="L285" s="31"/>
    </row>
    <row r="286" spans="1:12">
      <c r="A286" s="31">
        <v>254</v>
      </c>
      <c r="B286" s="27"/>
      <c r="C286" s="26"/>
      <c r="D286" s="26"/>
      <c r="E286" s="60"/>
      <c r="F286" s="28"/>
      <c r="G286" s="27" t="s">
        <v>311</v>
      </c>
      <c r="H286" s="26" t="s">
        <v>11</v>
      </c>
      <c r="I286" s="26">
        <v>10</v>
      </c>
      <c r="J286" s="28"/>
      <c r="K286" s="28">
        <f t="shared" si="62"/>
        <v>0</v>
      </c>
      <c r="L286" s="31"/>
    </row>
    <row r="287" spans="1:12" ht="36">
      <c r="A287" s="31">
        <v>255</v>
      </c>
      <c r="B287" s="27" t="s">
        <v>312</v>
      </c>
      <c r="C287" s="26" t="s">
        <v>11</v>
      </c>
      <c r="D287" s="26">
        <v>30</v>
      </c>
      <c r="E287" s="60"/>
      <c r="F287" s="28">
        <f>E287*D287</f>
        <v>0</v>
      </c>
      <c r="G287" s="27" t="s">
        <v>313</v>
      </c>
      <c r="H287" s="26" t="s">
        <v>11</v>
      </c>
      <c r="I287" s="26">
        <v>30</v>
      </c>
      <c r="J287" s="28"/>
      <c r="K287" s="28">
        <f t="shared" si="62"/>
        <v>0</v>
      </c>
      <c r="L287" s="31"/>
    </row>
    <row r="288" spans="1:12">
      <c r="A288" s="31">
        <v>256</v>
      </c>
      <c r="B288" s="27"/>
      <c r="C288" s="26"/>
      <c r="D288" s="26"/>
      <c r="E288" s="60"/>
      <c r="F288" s="28"/>
      <c r="G288" s="27" t="s">
        <v>314</v>
      </c>
      <c r="H288" s="26" t="s">
        <v>8</v>
      </c>
      <c r="I288" s="26">
        <v>10</v>
      </c>
      <c r="J288" s="28"/>
      <c r="K288" s="28">
        <f t="shared" si="62"/>
        <v>0</v>
      </c>
      <c r="L288" s="31"/>
    </row>
    <row r="289" spans="1:12">
      <c r="A289" s="31">
        <v>257</v>
      </c>
      <c r="B289" s="27"/>
      <c r="C289" s="26"/>
      <c r="D289" s="26"/>
      <c r="E289" s="60"/>
      <c r="F289" s="28"/>
      <c r="G289" s="27" t="s">
        <v>315</v>
      </c>
      <c r="H289" s="26" t="s">
        <v>8</v>
      </c>
      <c r="I289" s="26">
        <v>10</v>
      </c>
      <c r="J289" s="28"/>
      <c r="K289" s="28">
        <f t="shared" si="62"/>
        <v>0</v>
      </c>
      <c r="L289" s="31"/>
    </row>
    <row r="290" spans="1:12">
      <c r="A290" s="31">
        <v>258</v>
      </c>
      <c r="B290" s="27"/>
      <c r="C290" s="26"/>
      <c r="D290" s="26"/>
      <c r="E290" s="60"/>
      <c r="F290" s="28"/>
      <c r="G290" s="27" t="s">
        <v>316</v>
      </c>
      <c r="H290" s="26" t="s">
        <v>11</v>
      </c>
      <c r="I290" s="26">
        <v>20</v>
      </c>
      <c r="J290" s="28"/>
      <c r="K290" s="28">
        <f t="shared" si="62"/>
        <v>0</v>
      </c>
      <c r="L290" s="31"/>
    </row>
    <row r="291" spans="1:12">
      <c r="A291" s="31">
        <v>259</v>
      </c>
      <c r="B291" s="27"/>
      <c r="C291" s="26"/>
      <c r="D291" s="26"/>
      <c r="E291" s="60"/>
      <c r="F291" s="28"/>
      <c r="G291" s="27" t="s">
        <v>317</v>
      </c>
      <c r="H291" s="26" t="s">
        <v>11</v>
      </c>
      <c r="I291" s="26">
        <v>20</v>
      </c>
      <c r="J291" s="28"/>
      <c r="K291" s="28">
        <f t="shared" si="62"/>
        <v>0</v>
      </c>
      <c r="L291" s="31"/>
    </row>
    <row r="292" spans="1:12">
      <c r="A292" s="31">
        <v>260</v>
      </c>
      <c r="B292" s="27"/>
      <c r="C292" s="26"/>
      <c r="D292" s="26"/>
      <c r="E292" s="60"/>
      <c r="F292" s="28"/>
      <c r="G292" s="27" t="s">
        <v>318</v>
      </c>
      <c r="H292" s="26" t="s">
        <v>11</v>
      </c>
      <c r="I292" s="26">
        <v>20</v>
      </c>
      <c r="J292" s="28"/>
      <c r="K292" s="28">
        <f t="shared" si="62"/>
        <v>0</v>
      </c>
      <c r="L292" s="31"/>
    </row>
    <row r="293" spans="1:12">
      <c r="A293" s="31">
        <v>261</v>
      </c>
      <c r="B293" s="27" t="s">
        <v>319</v>
      </c>
      <c r="C293" s="26" t="s">
        <v>8</v>
      </c>
      <c r="D293" s="26">
        <v>15</v>
      </c>
      <c r="E293" s="60"/>
      <c r="F293" s="28">
        <f>E293*D293</f>
        <v>0</v>
      </c>
      <c r="G293" s="27" t="s">
        <v>320</v>
      </c>
      <c r="H293" s="26" t="s">
        <v>8</v>
      </c>
      <c r="I293" s="28">
        <v>15</v>
      </c>
      <c r="J293" s="28"/>
      <c r="K293" s="28">
        <f t="shared" si="62"/>
        <v>0</v>
      </c>
      <c r="L293" s="31"/>
    </row>
    <row r="294" spans="1:12">
      <c r="A294" s="31">
        <v>262</v>
      </c>
      <c r="B294" s="27"/>
      <c r="C294" s="26"/>
      <c r="D294" s="28"/>
      <c r="E294" s="28"/>
      <c r="F294" s="28"/>
      <c r="G294" s="27" t="s">
        <v>321</v>
      </c>
      <c r="H294" s="26" t="s">
        <v>8</v>
      </c>
      <c r="I294" s="28">
        <v>15</v>
      </c>
      <c r="J294" s="28"/>
      <c r="K294" s="28">
        <f t="shared" si="62"/>
        <v>0</v>
      </c>
      <c r="L294" s="31"/>
    </row>
    <row r="295" spans="1:12">
      <c r="A295" s="31">
        <v>263</v>
      </c>
      <c r="B295" s="27"/>
      <c r="C295" s="26"/>
      <c r="D295" s="28"/>
      <c r="E295" s="28"/>
      <c r="F295" s="28"/>
      <c r="G295" s="27" t="s">
        <v>322</v>
      </c>
      <c r="H295" s="26" t="s">
        <v>11</v>
      </c>
      <c r="I295" s="28">
        <v>25</v>
      </c>
      <c r="J295" s="28"/>
      <c r="K295" s="28">
        <f t="shared" si="62"/>
        <v>0</v>
      </c>
      <c r="L295" s="31"/>
    </row>
    <row r="296" spans="1:12">
      <c r="A296" s="31">
        <v>264</v>
      </c>
      <c r="B296" s="27"/>
      <c r="C296" s="26"/>
      <c r="D296" s="28"/>
      <c r="E296" s="28"/>
      <c r="F296" s="28"/>
      <c r="G296" s="27" t="s">
        <v>324</v>
      </c>
      <c r="H296" s="26" t="s">
        <v>8</v>
      </c>
      <c r="I296" s="28">
        <v>15</v>
      </c>
      <c r="J296" s="28"/>
      <c r="K296" s="28">
        <f t="shared" si="62"/>
        <v>0</v>
      </c>
      <c r="L296" s="31"/>
    </row>
    <row r="297" spans="1:12">
      <c r="A297" s="31">
        <v>265</v>
      </c>
      <c r="B297" s="27"/>
      <c r="C297" s="26"/>
      <c r="D297" s="28"/>
      <c r="E297" s="28"/>
      <c r="F297" s="28"/>
      <c r="G297" s="27" t="s">
        <v>323</v>
      </c>
      <c r="H297" s="26" t="s">
        <v>9</v>
      </c>
      <c r="I297" s="28">
        <v>5</v>
      </c>
      <c r="J297" s="28"/>
      <c r="K297" s="28">
        <f t="shared" si="62"/>
        <v>0</v>
      </c>
      <c r="L297" s="31"/>
    </row>
    <row r="298" spans="1:12">
      <c r="A298" s="31">
        <v>266</v>
      </c>
      <c r="B298" s="27" t="s">
        <v>325</v>
      </c>
      <c r="C298" s="26" t="s">
        <v>11</v>
      </c>
      <c r="D298" s="28">
        <v>8</v>
      </c>
      <c r="E298" s="28"/>
      <c r="F298" s="28">
        <f t="shared" ref="F298:F299" si="63">E298*D298</f>
        <v>0</v>
      </c>
      <c r="G298" s="27" t="s">
        <v>326</v>
      </c>
      <c r="H298" s="26" t="s">
        <v>11</v>
      </c>
      <c r="I298" s="28">
        <v>8</v>
      </c>
      <c r="J298" s="28"/>
      <c r="K298" s="28">
        <f t="shared" si="62"/>
        <v>0</v>
      </c>
      <c r="L298" s="31"/>
    </row>
    <row r="299" spans="1:12">
      <c r="A299" s="31">
        <v>267</v>
      </c>
      <c r="B299" s="27" t="s">
        <v>327</v>
      </c>
      <c r="C299" s="26" t="s">
        <v>11</v>
      </c>
      <c r="D299" s="28">
        <v>20</v>
      </c>
      <c r="E299" s="28"/>
      <c r="F299" s="28">
        <f t="shared" si="63"/>
        <v>0</v>
      </c>
      <c r="G299" s="27" t="s">
        <v>328</v>
      </c>
      <c r="H299" s="26" t="s">
        <v>11</v>
      </c>
      <c r="I299" s="28">
        <v>26</v>
      </c>
      <c r="J299" s="28"/>
      <c r="K299" s="28">
        <f t="shared" si="62"/>
        <v>0</v>
      </c>
      <c r="L299" s="31"/>
    </row>
    <row r="300" spans="1:12">
      <c r="A300" s="31">
        <v>268</v>
      </c>
      <c r="B300" s="27"/>
      <c r="C300" s="26"/>
      <c r="D300" s="28"/>
      <c r="E300" s="28"/>
      <c r="F300" s="28"/>
      <c r="G300" s="27" t="s">
        <v>329</v>
      </c>
      <c r="H300" s="26" t="s">
        <v>12</v>
      </c>
      <c r="I300" s="28">
        <v>60</v>
      </c>
      <c r="J300" s="28"/>
      <c r="K300" s="28">
        <f t="shared" si="62"/>
        <v>0</v>
      </c>
      <c r="L300" s="31"/>
    </row>
    <row r="301" spans="1:12">
      <c r="A301" s="31">
        <v>269</v>
      </c>
      <c r="B301" s="27"/>
      <c r="C301" s="26"/>
      <c r="D301" s="28"/>
      <c r="E301" s="28"/>
      <c r="F301" s="28"/>
      <c r="G301" s="27" t="s">
        <v>331</v>
      </c>
      <c r="H301" s="26" t="s">
        <v>12</v>
      </c>
      <c r="I301" s="28">
        <v>4</v>
      </c>
      <c r="J301" s="28"/>
      <c r="K301" s="28">
        <f t="shared" si="62"/>
        <v>0</v>
      </c>
      <c r="L301" s="31"/>
    </row>
    <row r="302" spans="1:12">
      <c r="A302" s="31">
        <v>270</v>
      </c>
      <c r="B302" s="27"/>
      <c r="C302" s="26"/>
      <c r="D302" s="28"/>
      <c r="E302" s="28"/>
      <c r="F302" s="28"/>
      <c r="G302" s="27" t="s">
        <v>330</v>
      </c>
      <c r="H302" s="26" t="s">
        <v>12</v>
      </c>
      <c r="I302" s="28">
        <v>6</v>
      </c>
      <c r="J302" s="28"/>
      <c r="K302" s="28">
        <f t="shared" si="62"/>
        <v>0</v>
      </c>
      <c r="L302" s="31"/>
    </row>
    <row r="303" spans="1:12">
      <c r="A303" s="31">
        <v>271</v>
      </c>
      <c r="B303" s="27"/>
      <c r="C303" s="26"/>
      <c r="D303" s="28"/>
      <c r="E303" s="28"/>
      <c r="F303" s="28"/>
      <c r="G303" s="27" t="s">
        <v>332</v>
      </c>
      <c r="H303" s="26" t="s">
        <v>11</v>
      </c>
      <c r="I303" s="28">
        <v>10</v>
      </c>
      <c r="J303" s="28"/>
      <c r="K303" s="28">
        <f t="shared" si="62"/>
        <v>0</v>
      </c>
      <c r="L303" s="31"/>
    </row>
    <row r="304" spans="1:12">
      <c r="A304" s="31">
        <v>272</v>
      </c>
      <c r="B304" s="27"/>
      <c r="C304" s="26"/>
      <c r="D304" s="28"/>
      <c r="E304" s="28"/>
      <c r="F304" s="28"/>
      <c r="G304" s="27" t="s">
        <v>333</v>
      </c>
      <c r="H304" s="26" t="s">
        <v>12</v>
      </c>
      <c r="I304" s="28">
        <v>16</v>
      </c>
      <c r="J304" s="28"/>
      <c r="K304" s="28">
        <f t="shared" si="62"/>
        <v>0</v>
      </c>
      <c r="L304" s="31"/>
    </row>
    <row r="305" spans="1:12">
      <c r="A305" s="31">
        <v>273</v>
      </c>
      <c r="B305" s="27"/>
      <c r="C305" s="26"/>
      <c r="D305" s="28"/>
      <c r="E305" s="28"/>
      <c r="F305" s="28"/>
      <c r="G305" s="27" t="s">
        <v>334</v>
      </c>
      <c r="H305" s="26" t="s">
        <v>12</v>
      </c>
      <c r="I305" s="28">
        <v>4</v>
      </c>
      <c r="J305" s="28"/>
      <c r="K305" s="28">
        <f t="shared" si="62"/>
        <v>0</v>
      </c>
      <c r="L305" s="31"/>
    </row>
    <row r="306" spans="1:12">
      <c r="A306" s="85" t="s">
        <v>335</v>
      </c>
      <c r="B306" s="85"/>
      <c r="C306" s="85"/>
      <c r="D306" s="85"/>
      <c r="E306" s="85"/>
      <c r="F306" s="85"/>
      <c r="G306" s="85"/>
      <c r="H306" s="85"/>
      <c r="I306" s="85"/>
      <c r="J306" s="85"/>
      <c r="K306" s="85"/>
      <c r="L306" s="85"/>
    </row>
    <row r="307" spans="1:12">
      <c r="A307" s="31">
        <v>274</v>
      </c>
      <c r="B307" s="27" t="s">
        <v>335</v>
      </c>
      <c r="C307" s="26" t="s">
        <v>128</v>
      </c>
      <c r="D307" s="28">
        <v>1</v>
      </c>
      <c r="E307" s="28"/>
      <c r="F307" s="28">
        <f>E307*D307</f>
        <v>0</v>
      </c>
      <c r="G307" s="27" t="s">
        <v>336</v>
      </c>
      <c r="H307" s="26" t="s">
        <v>12</v>
      </c>
      <c r="I307" s="28">
        <v>2</v>
      </c>
      <c r="J307" s="28"/>
      <c r="K307" s="28">
        <f t="shared" ref="K307" si="64">J307*I307</f>
        <v>0</v>
      </c>
      <c r="L307" s="31"/>
    </row>
    <row r="308" spans="1:12">
      <c r="A308" s="31">
        <v>275</v>
      </c>
      <c r="B308" s="27"/>
      <c r="C308" s="26"/>
      <c r="D308" s="28"/>
      <c r="E308" s="28"/>
      <c r="F308" s="28"/>
      <c r="G308" s="27" t="s">
        <v>337</v>
      </c>
      <c r="H308" s="26" t="s">
        <v>12</v>
      </c>
      <c r="I308" s="28">
        <v>1</v>
      </c>
      <c r="J308" s="28"/>
      <c r="K308" s="28">
        <f t="shared" ref="K308" si="65">J308*I308</f>
        <v>0</v>
      </c>
      <c r="L308" s="31"/>
    </row>
    <row r="309" spans="1:12">
      <c r="A309" s="85" t="s">
        <v>296</v>
      </c>
      <c r="B309" s="85"/>
      <c r="C309" s="85"/>
      <c r="D309" s="85"/>
      <c r="E309" s="85"/>
      <c r="F309" s="85"/>
      <c r="G309" s="85"/>
      <c r="H309" s="85"/>
      <c r="I309" s="85"/>
      <c r="J309" s="85"/>
      <c r="K309" s="85"/>
      <c r="L309" s="85"/>
    </row>
    <row r="310" spans="1:12">
      <c r="A310" s="31">
        <v>276</v>
      </c>
      <c r="B310" s="27" t="s">
        <v>297</v>
      </c>
      <c r="C310" s="26" t="s">
        <v>8</v>
      </c>
      <c r="D310" s="28">
        <v>10</v>
      </c>
      <c r="E310" s="28"/>
      <c r="F310" s="28">
        <f>E310*D310</f>
        <v>0</v>
      </c>
      <c r="G310" s="27"/>
      <c r="H310" s="26"/>
      <c r="I310" s="28"/>
      <c r="J310" s="28"/>
      <c r="K310" s="28"/>
      <c r="L310" s="31"/>
    </row>
    <row r="311" spans="1:12">
      <c r="A311" s="31">
        <v>277</v>
      </c>
      <c r="B311" s="27"/>
      <c r="C311" s="26"/>
      <c r="D311" s="28"/>
      <c r="E311" s="28"/>
      <c r="F311" s="28"/>
      <c r="G311" s="27" t="s">
        <v>298</v>
      </c>
      <c r="H311" s="26" t="s">
        <v>10</v>
      </c>
      <c r="I311" s="28">
        <v>2</v>
      </c>
      <c r="J311" s="28"/>
      <c r="K311" s="28">
        <f t="shared" ref="K311:K312" si="66">J311*I311</f>
        <v>0</v>
      </c>
      <c r="L311" s="31"/>
    </row>
    <row r="312" spans="1:12">
      <c r="A312" s="31">
        <v>278</v>
      </c>
      <c r="B312" s="27"/>
      <c r="C312" s="26"/>
      <c r="D312" s="28"/>
      <c r="E312" s="28"/>
      <c r="F312" s="28"/>
      <c r="G312" s="27" t="s">
        <v>390</v>
      </c>
      <c r="H312" s="26" t="s">
        <v>9</v>
      </c>
      <c r="I312" s="28">
        <v>15</v>
      </c>
      <c r="J312" s="28"/>
      <c r="K312" s="28">
        <f t="shared" si="66"/>
        <v>0</v>
      </c>
      <c r="L312" s="31"/>
    </row>
    <row r="313" spans="1:12">
      <c r="A313" s="85" t="s">
        <v>126</v>
      </c>
      <c r="B313" s="85"/>
      <c r="C313" s="85"/>
      <c r="D313" s="85"/>
      <c r="E313" s="85"/>
      <c r="F313" s="85"/>
      <c r="G313" s="85"/>
      <c r="H313" s="85"/>
      <c r="I313" s="85"/>
      <c r="J313" s="85"/>
      <c r="K313" s="85"/>
      <c r="L313" s="85"/>
    </row>
    <row r="314" spans="1:12">
      <c r="A314" s="31">
        <v>279</v>
      </c>
      <c r="B314" s="27" t="s">
        <v>341</v>
      </c>
      <c r="C314" s="26" t="s">
        <v>13</v>
      </c>
      <c r="D314" s="28">
        <v>50</v>
      </c>
      <c r="E314" s="29"/>
      <c r="F314" s="28">
        <f>D314*E314</f>
        <v>0</v>
      </c>
      <c r="G314" s="30" t="s">
        <v>127</v>
      </c>
      <c r="H314" s="26" t="s">
        <v>128</v>
      </c>
      <c r="I314" s="28">
        <v>200</v>
      </c>
      <c r="J314" s="29"/>
      <c r="K314" s="28">
        <f>I314*J314</f>
        <v>0</v>
      </c>
      <c r="L314" s="31"/>
    </row>
    <row r="315" spans="1:12">
      <c r="A315" s="31">
        <v>280</v>
      </c>
      <c r="B315" s="27" t="s">
        <v>129</v>
      </c>
      <c r="C315" s="26" t="s">
        <v>130</v>
      </c>
      <c r="D315" s="28">
        <v>1</v>
      </c>
      <c r="E315" s="29"/>
      <c r="F315" s="28">
        <f>D315*E315</f>
        <v>0</v>
      </c>
      <c r="G315" s="61" t="s">
        <v>131</v>
      </c>
      <c r="H315" s="26" t="s">
        <v>30</v>
      </c>
      <c r="I315" s="28">
        <v>1</v>
      </c>
      <c r="J315" s="29"/>
      <c r="K315" s="28">
        <f>I315*J315</f>
        <v>0</v>
      </c>
      <c r="L315" s="31"/>
    </row>
    <row r="316" spans="1:12">
      <c r="A316" s="101" t="s">
        <v>508</v>
      </c>
      <c r="B316" s="102"/>
      <c r="C316" s="102"/>
      <c r="D316" s="102"/>
      <c r="E316" s="102"/>
      <c r="F316" s="102"/>
      <c r="G316" s="102"/>
      <c r="H316" s="102"/>
      <c r="I316" s="102"/>
      <c r="J316" s="102"/>
      <c r="K316" s="102"/>
      <c r="L316" s="103"/>
    </row>
    <row r="317" spans="1:12">
      <c r="A317" s="31">
        <v>281</v>
      </c>
      <c r="B317" s="27" t="s">
        <v>509</v>
      </c>
      <c r="C317" s="26" t="s">
        <v>11</v>
      </c>
      <c r="D317" s="28">
        <v>500</v>
      </c>
      <c r="E317" s="29"/>
      <c r="F317" s="28">
        <f>D317*E317</f>
        <v>0</v>
      </c>
      <c r="G317" s="61" t="s">
        <v>510</v>
      </c>
      <c r="H317" s="26" t="s">
        <v>11</v>
      </c>
      <c r="I317" s="28">
        <v>600</v>
      </c>
      <c r="J317" s="29"/>
      <c r="K317" s="28">
        <f t="shared" ref="K317:K322" si="67">I317*J317</f>
        <v>0</v>
      </c>
      <c r="L317" s="31"/>
    </row>
    <row r="318" spans="1:12">
      <c r="A318" s="31">
        <v>282</v>
      </c>
      <c r="B318" s="27"/>
      <c r="C318" s="26"/>
      <c r="D318" s="28"/>
      <c r="E318" s="29"/>
      <c r="F318" s="28"/>
      <c r="G318" s="61" t="s">
        <v>511</v>
      </c>
      <c r="H318" s="26" t="s">
        <v>128</v>
      </c>
      <c r="I318" s="28">
        <v>10</v>
      </c>
      <c r="J318" s="29"/>
      <c r="K318" s="28">
        <f t="shared" si="67"/>
        <v>0</v>
      </c>
      <c r="L318" s="31"/>
    </row>
    <row r="319" spans="1:12">
      <c r="A319" s="31">
        <v>283</v>
      </c>
      <c r="B319" s="27"/>
      <c r="C319" s="26"/>
      <c r="D319" s="28"/>
      <c r="E319" s="29"/>
      <c r="F319" s="28"/>
      <c r="G319" s="61" t="s">
        <v>512</v>
      </c>
      <c r="H319" s="26" t="s">
        <v>128</v>
      </c>
      <c r="I319" s="28">
        <v>20</v>
      </c>
      <c r="J319" s="29"/>
      <c r="K319" s="28">
        <f t="shared" si="67"/>
        <v>0</v>
      </c>
      <c r="L319" s="31"/>
    </row>
    <row r="320" spans="1:12">
      <c r="A320" s="31">
        <v>284</v>
      </c>
      <c r="B320" s="27"/>
      <c r="C320" s="26"/>
      <c r="D320" s="28"/>
      <c r="E320" s="29"/>
      <c r="F320" s="28"/>
      <c r="G320" s="61" t="s">
        <v>514</v>
      </c>
      <c r="H320" s="26" t="s">
        <v>128</v>
      </c>
      <c r="I320" s="28">
        <v>16</v>
      </c>
      <c r="J320" s="29"/>
      <c r="K320" s="28">
        <f t="shared" si="67"/>
        <v>0</v>
      </c>
      <c r="L320" s="31"/>
    </row>
    <row r="321" spans="1:12">
      <c r="A321" s="31">
        <v>285</v>
      </c>
      <c r="B321" s="27"/>
      <c r="C321" s="26"/>
      <c r="D321" s="28"/>
      <c r="E321" s="29"/>
      <c r="F321" s="28"/>
      <c r="G321" s="61" t="s">
        <v>515</v>
      </c>
      <c r="H321" s="26" t="s">
        <v>128</v>
      </c>
      <c r="I321" s="28">
        <v>2</v>
      </c>
      <c r="J321" s="29"/>
      <c r="K321" s="28">
        <f t="shared" si="67"/>
        <v>0</v>
      </c>
      <c r="L321" s="31"/>
    </row>
    <row r="322" spans="1:12">
      <c r="A322" s="31">
        <v>286</v>
      </c>
      <c r="B322" s="27"/>
      <c r="C322" s="26"/>
      <c r="D322" s="28"/>
      <c r="E322" s="29"/>
      <c r="F322" s="28"/>
      <c r="G322" s="61" t="s">
        <v>513</v>
      </c>
      <c r="H322" s="26" t="s">
        <v>128</v>
      </c>
      <c r="I322" s="28">
        <v>30</v>
      </c>
      <c r="J322" s="29"/>
      <c r="K322" s="28">
        <f t="shared" si="67"/>
        <v>0</v>
      </c>
      <c r="L322" s="31"/>
    </row>
    <row r="323" spans="1:12">
      <c r="A323" s="101" t="s">
        <v>516</v>
      </c>
      <c r="B323" s="102"/>
      <c r="C323" s="102"/>
      <c r="D323" s="102"/>
      <c r="E323" s="102"/>
      <c r="F323" s="102"/>
      <c r="G323" s="102"/>
      <c r="H323" s="102"/>
      <c r="I323" s="102"/>
      <c r="J323" s="102"/>
      <c r="K323" s="102"/>
      <c r="L323" s="103"/>
    </row>
    <row r="324" spans="1:12" ht="36">
      <c r="A324" s="31">
        <v>287</v>
      </c>
      <c r="B324" s="27" t="s">
        <v>520</v>
      </c>
      <c r="C324" s="26" t="s">
        <v>11</v>
      </c>
      <c r="D324" s="28">
        <v>610</v>
      </c>
      <c r="E324" s="29"/>
      <c r="F324" s="28">
        <f>D324*E324</f>
        <v>0</v>
      </c>
      <c r="G324" s="62" t="s">
        <v>517</v>
      </c>
      <c r="H324" s="26" t="s">
        <v>11</v>
      </c>
      <c r="I324" s="28">
        <v>610</v>
      </c>
      <c r="J324" s="29"/>
      <c r="K324" s="28">
        <f t="shared" ref="K324:K325" si="68">I324*J324</f>
        <v>0</v>
      </c>
      <c r="L324" s="31"/>
    </row>
    <row r="325" spans="1:12" ht="36">
      <c r="A325" s="31">
        <v>288</v>
      </c>
      <c r="B325" s="27"/>
      <c r="C325" s="26"/>
      <c r="D325" s="28"/>
      <c r="E325" s="29"/>
      <c r="F325" s="28"/>
      <c r="G325" s="62" t="s">
        <v>518</v>
      </c>
      <c r="H325" s="26" t="s">
        <v>128</v>
      </c>
      <c r="I325" s="28">
        <v>10</v>
      </c>
      <c r="J325" s="29"/>
      <c r="K325" s="28">
        <f t="shared" si="68"/>
        <v>0</v>
      </c>
      <c r="L325" s="31"/>
    </row>
    <row r="326" spans="1:12">
      <c r="A326" s="31">
        <v>289</v>
      </c>
      <c r="B326" s="27"/>
      <c r="C326" s="26"/>
      <c r="D326" s="28"/>
      <c r="E326" s="29"/>
      <c r="F326" s="28"/>
      <c r="G326" s="61" t="s">
        <v>511</v>
      </c>
      <c r="H326" s="26" t="s">
        <v>128</v>
      </c>
      <c r="I326" s="28">
        <v>10</v>
      </c>
      <c r="J326" s="29"/>
      <c r="K326" s="28">
        <f t="shared" ref="K326:K327" si="69">I326*J326</f>
        <v>0</v>
      </c>
      <c r="L326" s="31"/>
    </row>
    <row r="327" spans="1:12" ht="36">
      <c r="A327" s="31">
        <v>290</v>
      </c>
      <c r="B327" s="27" t="s">
        <v>521</v>
      </c>
      <c r="C327" s="26" t="s">
        <v>11</v>
      </c>
      <c r="D327" s="28">
        <v>610</v>
      </c>
      <c r="E327" s="29"/>
      <c r="F327" s="28">
        <f>D327*E327</f>
        <v>0</v>
      </c>
      <c r="G327" s="61" t="s">
        <v>519</v>
      </c>
      <c r="H327" s="26"/>
      <c r="I327" s="28">
        <v>610</v>
      </c>
      <c r="J327" s="29"/>
      <c r="K327" s="28">
        <f t="shared" si="69"/>
        <v>0</v>
      </c>
      <c r="L327" s="31"/>
    </row>
    <row r="328" spans="1:12" ht="36">
      <c r="A328" s="31">
        <v>291</v>
      </c>
      <c r="B328" s="27"/>
      <c r="C328" s="26"/>
      <c r="D328" s="28"/>
      <c r="E328" s="29"/>
      <c r="F328" s="28"/>
      <c r="G328" s="62" t="s">
        <v>518</v>
      </c>
      <c r="H328" s="26" t="s">
        <v>128</v>
      </c>
      <c r="I328" s="28">
        <v>10</v>
      </c>
      <c r="J328" s="29"/>
      <c r="K328" s="28">
        <f t="shared" ref="K328:K329" si="70">I328*J328</f>
        <v>0</v>
      </c>
      <c r="L328" s="31"/>
    </row>
    <row r="329" spans="1:12">
      <c r="A329" s="31">
        <v>292</v>
      </c>
      <c r="B329" s="27"/>
      <c r="C329" s="26"/>
      <c r="D329" s="28"/>
      <c r="E329" s="29"/>
      <c r="F329" s="28"/>
      <c r="G329" s="61" t="s">
        <v>511</v>
      </c>
      <c r="H329" s="26" t="s">
        <v>128</v>
      </c>
      <c r="I329" s="28">
        <v>10</v>
      </c>
      <c r="J329" s="29"/>
      <c r="K329" s="28">
        <f t="shared" si="70"/>
        <v>0</v>
      </c>
      <c r="L329" s="31"/>
    </row>
    <row r="330" spans="1:12">
      <c r="A330" s="85" t="s">
        <v>342</v>
      </c>
      <c r="B330" s="85"/>
      <c r="C330" s="85"/>
      <c r="D330" s="85"/>
      <c r="E330" s="85"/>
      <c r="F330" s="85"/>
      <c r="G330" s="85"/>
      <c r="H330" s="85"/>
      <c r="I330" s="85"/>
      <c r="J330" s="85"/>
      <c r="K330" s="85"/>
      <c r="L330" s="85"/>
    </row>
    <row r="331" spans="1:12" ht="52.5" customHeight="1">
      <c r="A331" s="31">
        <v>293</v>
      </c>
      <c r="B331" s="27" t="s">
        <v>343</v>
      </c>
      <c r="C331" s="26" t="s">
        <v>13</v>
      </c>
      <c r="D331" s="28">
        <v>450</v>
      </c>
      <c r="E331" s="28"/>
      <c r="F331" s="28">
        <f t="shared" ref="F331:F336" si="71">D331*E331</f>
        <v>0</v>
      </c>
      <c r="G331" s="61"/>
      <c r="H331" s="26"/>
      <c r="I331" s="28"/>
      <c r="J331" s="29"/>
      <c r="K331" s="28"/>
      <c r="L331" s="31"/>
    </row>
    <row r="332" spans="1:12" ht="36">
      <c r="A332" s="31">
        <v>294</v>
      </c>
      <c r="B332" s="27" t="s">
        <v>344</v>
      </c>
      <c r="C332" s="26" t="s">
        <v>13</v>
      </c>
      <c r="D332" s="28">
        <v>50</v>
      </c>
      <c r="E332" s="28"/>
      <c r="F332" s="28">
        <f t="shared" si="71"/>
        <v>0</v>
      </c>
      <c r="G332" s="61"/>
      <c r="H332" s="26"/>
      <c r="I332" s="28"/>
      <c r="J332" s="29"/>
      <c r="K332" s="28"/>
      <c r="L332" s="31"/>
    </row>
    <row r="333" spans="1:12" ht="36">
      <c r="A333" s="31">
        <v>295</v>
      </c>
      <c r="B333" s="27" t="s">
        <v>345</v>
      </c>
      <c r="C333" s="26" t="s">
        <v>13</v>
      </c>
      <c r="D333" s="28">
        <v>450</v>
      </c>
      <c r="E333" s="28"/>
      <c r="F333" s="28">
        <f t="shared" si="71"/>
        <v>0</v>
      </c>
      <c r="G333" s="61"/>
      <c r="H333" s="26"/>
      <c r="I333" s="28"/>
      <c r="J333" s="29"/>
      <c r="K333" s="28"/>
      <c r="L333" s="31"/>
    </row>
    <row r="334" spans="1:12">
      <c r="A334" s="31">
        <v>296</v>
      </c>
      <c r="B334" s="27" t="s">
        <v>346</v>
      </c>
      <c r="C334" s="26" t="s">
        <v>13</v>
      </c>
      <c r="D334" s="28">
        <v>50</v>
      </c>
      <c r="E334" s="28"/>
      <c r="F334" s="28">
        <f t="shared" si="71"/>
        <v>0</v>
      </c>
      <c r="G334" s="61"/>
      <c r="H334" s="26"/>
      <c r="I334" s="28"/>
      <c r="J334" s="29"/>
      <c r="K334" s="28"/>
      <c r="L334" s="31"/>
    </row>
    <row r="335" spans="1:12">
      <c r="A335" s="31">
        <v>297</v>
      </c>
      <c r="B335" s="27" t="s">
        <v>347</v>
      </c>
      <c r="C335" s="26" t="s">
        <v>13</v>
      </c>
      <c r="D335" s="28">
        <v>500</v>
      </c>
      <c r="E335" s="29"/>
      <c r="F335" s="28">
        <f t="shared" si="71"/>
        <v>0</v>
      </c>
      <c r="G335" s="61"/>
      <c r="H335" s="26"/>
      <c r="I335" s="28"/>
      <c r="J335" s="29"/>
      <c r="K335" s="28"/>
      <c r="L335" s="31"/>
    </row>
    <row r="336" spans="1:12" ht="36">
      <c r="A336" s="31">
        <v>298</v>
      </c>
      <c r="B336" s="27" t="s">
        <v>348</v>
      </c>
      <c r="C336" s="26" t="s">
        <v>8</v>
      </c>
      <c r="D336" s="28">
        <v>1000</v>
      </c>
      <c r="E336" s="29"/>
      <c r="F336" s="28">
        <f t="shared" si="71"/>
        <v>0</v>
      </c>
      <c r="G336" s="27" t="s">
        <v>349</v>
      </c>
      <c r="H336" s="26" t="s">
        <v>12</v>
      </c>
      <c r="I336" s="28">
        <v>1000</v>
      </c>
      <c r="J336" s="28"/>
      <c r="K336" s="28">
        <f t="shared" ref="K336:K351" si="72">J336*I336</f>
        <v>0</v>
      </c>
      <c r="L336" s="31"/>
    </row>
    <row r="337" spans="1:12">
      <c r="A337" s="31">
        <v>299</v>
      </c>
      <c r="B337" s="27"/>
      <c r="C337" s="26"/>
      <c r="D337" s="28"/>
      <c r="E337" s="29"/>
      <c r="F337" s="28"/>
      <c r="G337" s="27" t="s">
        <v>359</v>
      </c>
      <c r="H337" s="26" t="s">
        <v>8</v>
      </c>
      <c r="I337" s="28">
        <v>1200</v>
      </c>
      <c r="J337" s="28"/>
      <c r="K337" s="28">
        <f t="shared" si="72"/>
        <v>0</v>
      </c>
      <c r="L337" s="31"/>
    </row>
    <row r="338" spans="1:12" ht="54">
      <c r="A338" s="31">
        <v>300</v>
      </c>
      <c r="B338" s="27" t="s">
        <v>351</v>
      </c>
      <c r="C338" s="26" t="s">
        <v>13</v>
      </c>
      <c r="D338" s="28">
        <v>300</v>
      </c>
      <c r="E338" s="29"/>
      <c r="F338" s="28">
        <f t="shared" ref="F338:F346" si="73">D338*E338</f>
        <v>0</v>
      </c>
      <c r="G338" s="27" t="s">
        <v>436</v>
      </c>
      <c r="H338" s="26" t="s">
        <v>13</v>
      </c>
      <c r="I338" s="28">
        <v>300</v>
      </c>
      <c r="J338" s="28"/>
      <c r="K338" s="28">
        <f t="shared" si="72"/>
        <v>0</v>
      </c>
      <c r="L338" s="31"/>
    </row>
    <row r="339" spans="1:12" ht="54">
      <c r="A339" s="31">
        <v>301</v>
      </c>
      <c r="B339" s="27" t="s">
        <v>352</v>
      </c>
      <c r="C339" s="26" t="s">
        <v>13</v>
      </c>
      <c r="D339" s="28">
        <v>150</v>
      </c>
      <c r="E339" s="29"/>
      <c r="F339" s="28">
        <f t="shared" si="73"/>
        <v>0</v>
      </c>
      <c r="G339" s="27" t="s">
        <v>350</v>
      </c>
      <c r="H339" s="26" t="s">
        <v>13</v>
      </c>
      <c r="I339" s="28">
        <v>150</v>
      </c>
      <c r="J339" s="28"/>
      <c r="K339" s="28">
        <f t="shared" si="72"/>
        <v>0</v>
      </c>
      <c r="L339" s="31"/>
    </row>
    <row r="340" spans="1:12" ht="54">
      <c r="A340" s="31">
        <v>302</v>
      </c>
      <c r="B340" s="27" t="s">
        <v>353</v>
      </c>
      <c r="C340" s="26" t="s">
        <v>13</v>
      </c>
      <c r="D340" s="28">
        <v>50</v>
      </c>
      <c r="E340" s="29"/>
      <c r="F340" s="28">
        <f t="shared" si="73"/>
        <v>0</v>
      </c>
      <c r="G340" s="27" t="s">
        <v>367</v>
      </c>
      <c r="H340" s="26" t="s">
        <v>13</v>
      </c>
      <c r="I340" s="28">
        <v>50</v>
      </c>
      <c r="J340" s="28"/>
      <c r="K340" s="28">
        <f t="shared" si="72"/>
        <v>0</v>
      </c>
      <c r="L340" s="31"/>
    </row>
    <row r="341" spans="1:12" ht="36">
      <c r="A341" s="31">
        <v>303</v>
      </c>
      <c r="B341" s="27" t="s">
        <v>354</v>
      </c>
      <c r="C341" s="26" t="s">
        <v>8</v>
      </c>
      <c r="D341" s="28">
        <v>1000</v>
      </c>
      <c r="E341" s="29"/>
      <c r="F341" s="28">
        <f t="shared" si="73"/>
        <v>0</v>
      </c>
      <c r="G341" s="27" t="s">
        <v>355</v>
      </c>
      <c r="H341" s="26" t="s">
        <v>8</v>
      </c>
      <c r="I341" s="28">
        <v>1000</v>
      </c>
      <c r="J341" s="28"/>
      <c r="K341" s="28">
        <f t="shared" si="72"/>
        <v>0</v>
      </c>
      <c r="L341" s="31"/>
    </row>
    <row r="342" spans="1:12">
      <c r="A342" s="31">
        <v>304</v>
      </c>
      <c r="B342" s="27" t="s">
        <v>356</v>
      </c>
      <c r="C342" s="26" t="s">
        <v>11</v>
      </c>
      <c r="D342" s="28">
        <v>200</v>
      </c>
      <c r="E342" s="29"/>
      <c r="F342" s="28">
        <f t="shared" si="73"/>
        <v>0</v>
      </c>
      <c r="G342" s="27"/>
      <c r="H342" s="26"/>
      <c r="I342" s="28"/>
      <c r="J342" s="28"/>
      <c r="K342" s="28"/>
      <c r="L342" s="31"/>
    </row>
    <row r="343" spans="1:12" ht="36">
      <c r="A343" s="31">
        <v>305</v>
      </c>
      <c r="B343" s="27" t="s">
        <v>357</v>
      </c>
      <c r="C343" s="26" t="s">
        <v>11</v>
      </c>
      <c r="D343" s="28">
        <v>160</v>
      </c>
      <c r="E343" s="29"/>
      <c r="F343" s="28">
        <f t="shared" si="73"/>
        <v>0</v>
      </c>
      <c r="G343" s="27" t="s">
        <v>360</v>
      </c>
      <c r="H343" s="26" t="s">
        <v>13</v>
      </c>
      <c r="I343" s="28">
        <v>8</v>
      </c>
      <c r="J343" s="28"/>
      <c r="K343" s="28">
        <f t="shared" si="72"/>
        <v>0</v>
      </c>
      <c r="L343" s="31"/>
    </row>
    <row r="344" spans="1:12">
      <c r="A344" s="31">
        <v>306</v>
      </c>
      <c r="B344" s="27"/>
      <c r="C344" s="26"/>
      <c r="D344" s="28"/>
      <c r="E344" s="29"/>
      <c r="F344" s="28"/>
      <c r="G344" s="27" t="s">
        <v>358</v>
      </c>
      <c r="H344" s="26" t="s">
        <v>11</v>
      </c>
      <c r="I344" s="28">
        <v>160</v>
      </c>
      <c r="J344" s="28"/>
      <c r="K344" s="28">
        <f t="shared" si="72"/>
        <v>0</v>
      </c>
      <c r="L344" s="31"/>
    </row>
    <row r="345" spans="1:12">
      <c r="A345" s="31">
        <v>307</v>
      </c>
      <c r="B345" s="27" t="s">
        <v>361</v>
      </c>
      <c r="C345" s="26" t="s">
        <v>8</v>
      </c>
      <c r="D345" s="28">
        <v>1000</v>
      </c>
      <c r="E345" s="29"/>
      <c r="F345" s="28">
        <f t="shared" si="73"/>
        <v>0</v>
      </c>
      <c r="G345" s="27" t="s">
        <v>33</v>
      </c>
      <c r="H345" s="26" t="s">
        <v>13</v>
      </c>
      <c r="I345" s="28">
        <v>5</v>
      </c>
      <c r="J345" s="28"/>
      <c r="K345" s="28">
        <f t="shared" si="72"/>
        <v>0</v>
      </c>
      <c r="L345" s="31"/>
    </row>
    <row r="346" spans="1:12">
      <c r="A346" s="31">
        <v>308</v>
      </c>
      <c r="B346" s="27" t="s">
        <v>362</v>
      </c>
      <c r="C346" s="26" t="s">
        <v>8</v>
      </c>
      <c r="D346" s="28">
        <v>168</v>
      </c>
      <c r="E346" s="29"/>
      <c r="F346" s="28">
        <f t="shared" si="73"/>
        <v>0</v>
      </c>
      <c r="G346" s="27" t="s">
        <v>363</v>
      </c>
      <c r="H346" s="26" t="s">
        <v>13</v>
      </c>
      <c r="I346" s="28">
        <v>16.8</v>
      </c>
      <c r="J346" s="28"/>
      <c r="K346" s="28">
        <f t="shared" si="72"/>
        <v>0</v>
      </c>
      <c r="L346" s="31"/>
    </row>
    <row r="347" spans="1:12">
      <c r="A347" s="31">
        <v>309</v>
      </c>
      <c r="B347" s="27"/>
      <c r="C347" s="26"/>
      <c r="D347" s="28"/>
      <c r="E347" s="29"/>
      <c r="F347" s="28"/>
      <c r="G347" s="27" t="s">
        <v>398</v>
      </c>
      <c r="H347" s="26" t="s">
        <v>8</v>
      </c>
      <c r="I347" s="28">
        <v>150</v>
      </c>
      <c r="J347" s="29"/>
      <c r="K347" s="28">
        <f t="shared" ref="K347" si="74">J347*I347</f>
        <v>0</v>
      </c>
      <c r="L347" s="31"/>
    </row>
    <row r="348" spans="1:12">
      <c r="A348" s="31">
        <v>310</v>
      </c>
      <c r="B348" s="27"/>
      <c r="C348" s="26"/>
      <c r="D348" s="28"/>
      <c r="E348" s="29"/>
      <c r="F348" s="28"/>
      <c r="G348" s="27" t="s">
        <v>399</v>
      </c>
      <c r="H348" s="26" t="s">
        <v>8</v>
      </c>
      <c r="I348" s="28">
        <v>160</v>
      </c>
      <c r="J348" s="29"/>
      <c r="K348" s="28">
        <f t="shared" si="72"/>
        <v>0</v>
      </c>
      <c r="L348" s="31"/>
    </row>
    <row r="349" spans="1:12">
      <c r="A349" s="31">
        <v>311</v>
      </c>
      <c r="B349" s="63"/>
      <c r="C349" s="26"/>
      <c r="D349" s="28"/>
      <c r="E349" s="29"/>
      <c r="F349" s="28"/>
      <c r="G349" s="27" t="s">
        <v>364</v>
      </c>
      <c r="H349" s="26" t="s">
        <v>8</v>
      </c>
      <c r="I349" s="28">
        <v>160</v>
      </c>
      <c r="J349" s="28"/>
      <c r="K349" s="28">
        <f t="shared" si="72"/>
        <v>0</v>
      </c>
      <c r="L349" s="31"/>
    </row>
    <row r="350" spans="1:12">
      <c r="A350" s="31">
        <v>312</v>
      </c>
      <c r="B350" s="63"/>
      <c r="C350" s="26"/>
      <c r="D350" s="28"/>
      <c r="E350" s="29"/>
      <c r="F350" s="28"/>
      <c r="G350" s="27" t="s">
        <v>365</v>
      </c>
      <c r="H350" s="26" t="s">
        <v>11</v>
      </c>
      <c r="I350" s="28">
        <v>24</v>
      </c>
      <c r="J350" s="28"/>
      <c r="K350" s="28">
        <f t="shared" si="72"/>
        <v>0</v>
      </c>
      <c r="L350" s="31"/>
    </row>
    <row r="351" spans="1:12">
      <c r="A351" s="31">
        <v>313</v>
      </c>
      <c r="B351" s="27"/>
      <c r="C351" s="26"/>
      <c r="D351" s="28"/>
      <c r="E351" s="29"/>
      <c r="F351" s="28"/>
      <c r="G351" s="27" t="s">
        <v>366</v>
      </c>
      <c r="H351" s="26" t="s">
        <v>13</v>
      </c>
      <c r="I351" s="28">
        <v>16.8</v>
      </c>
      <c r="J351" s="28"/>
      <c r="K351" s="28">
        <f t="shared" si="72"/>
        <v>0</v>
      </c>
      <c r="L351" s="31"/>
    </row>
    <row r="352" spans="1:12">
      <c r="A352" s="85" t="s">
        <v>368</v>
      </c>
      <c r="B352" s="85"/>
      <c r="C352" s="85"/>
      <c r="D352" s="85"/>
      <c r="E352" s="85"/>
      <c r="F352" s="85"/>
      <c r="G352" s="85"/>
      <c r="H352" s="85"/>
      <c r="I352" s="85"/>
      <c r="J352" s="85"/>
      <c r="K352" s="85"/>
      <c r="L352" s="85"/>
    </row>
    <row r="353" spans="1:12">
      <c r="A353" s="31">
        <v>314</v>
      </c>
      <c r="B353" s="27" t="s">
        <v>369</v>
      </c>
      <c r="C353" s="26"/>
      <c r="D353" s="28"/>
      <c r="E353" s="29"/>
      <c r="F353" s="28">
        <f t="shared" ref="F353" si="75">D353*E353</f>
        <v>0</v>
      </c>
      <c r="G353" s="27" t="s">
        <v>370</v>
      </c>
      <c r="H353" s="26" t="s">
        <v>12</v>
      </c>
      <c r="I353" s="28">
        <v>30</v>
      </c>
      <c r="J353" s="29"/>
      <c r="K353" s="28">
        <f t="shared" ref="K353:K378" si="76">J353*I353</f>
        <v>0</v>
      </c>
      <c r="L353" s="31"/>
    </row>
    <row r="354" spans="1:12">
      <c r="A354" s="31">
        <v>315</v>
      </c>
      <c r="B354" s="27"/>
      <c r="C354" s="26"/>
      <c r="D354" s="28"/>
      <c r="E354" s="29"/>
      <c r="F354" s="28"/>
      <c r="G354" s="27" t="s">
        <v>385</v>
      </c>
      <c r="H354" s="26" t="s">
        <v>12</v>
      </c>
      <c r="I354" s="28">
        <v>60</v>
      </c>
      <c r="J354" s="29"/>
      <c r="K354" s="28">
        <f t="shared" si="76"/>
        <v>0</v>
      </c>
      <c r="L354" s="31"/>
    </row>
    <row r="355" spans="1:12">
      <c r="A355" s="31">
        <v>316</v>
      </c>
      <c r="B355" s="27"/>
      <c r="C355" s="26"/>
      <c r="D355" s="28"/>
      <c r="E355" s="29"/>
      <c r="F355" s="28"/>
      <c r="G355" s="27" t="s">
        <v>386</v>
      </c>
      <c r="H355" s="26" t="s">
        <v>12</v>
      </c>
      <c r="I355" s="28">
        <v>2</v>
      </c>
      <c r="J355" s="29"/>
      <c r="K355" s="28">
        <f t="shared" si="76"/>
        <v>0</v>
      </c>
      <c r="L355" s="31"/>
    </row>
    <row r="356" spans="1:12">
      <c r="A356" s="31">
        <v>317</v>
      </c>
      <c r="B356" s="27" t="s">
        <v>382</v>
      </c>
      <c r="C356" s="26" t="s">
        <v>8</v>
      </c>
      <c r="D356" s="28">
        <v>150</v>
      </c>
      <c r="E356" s="29"/>
      <c r="F356" s="28">
        <f t="shared" ref="F356:F357" si="77">D356*E356</f>
        <v>0</v>
      </c>
      <c r="G356" s="27" t="s">
        <v>384</v>
      </c>
      <c r="H356" s="26" t="s">
        <v>10</v>
      </c>
      <c r="I356" s="28">
        <f>D356*0.3</f>
        <v>45</v>
      </c>
      <c r="J356" s="29"/>
      <c r="K356" s="28">
        <f t="shared" ref="K356" si="78">J356*I356</f>
        <v>0</v>
      </c>
      <c r="L356" s="31"/>
    </row>
    <row r="357" spans="1:12" ht="36">
      <c r="A357" s="31">
        <v>318</v>
      </c>
      <c r="B357" s="27" t="s">
        <v>401</v>
      </c>
      <c r="C357" s="26" t="s">
        <v>11</v>
      </c>
      <c r="D357" s="28">
        <v>60</v>
      </c>
      <c r="E357" s="29"/>
      <c r="F357" s="28">
        <f t="shared" si="77"/>
        <v>0</v>
      </c>
      <c r="G357" s="27" t="s">
        <v>394</v>
      </c>
      <c r="H357" s="26" t="s">
        <v>11</v>
      </c>
      <c r="I357" s="28">
        <v>60</v>
      </c>
      <c r="J357" s="29"/>
      <c r="K357" s="28">
        <f t="shared" si="76"/>
        <v>0</v>
      </c>
      <c r="L357" s="31"/>
    </row>
    <row r="358" spans="1:12">
      <c r="A358" s="31">
        <v>319</v>
      </c>
      <c r="B358" s="27"/>
      <c r="C358" s="26"/>
      <c r="D358" s="28"/>
      <c r="E358" s="29"/>
      <c r="F358" s="28"/>
      <c r="G358" s="27" t="s">
        <v>395</v>
      </c>
      <c r="H358" s="26" t="s">
        <v>11</v>
      </c>
      <c r="I358" s="28">
        <v>60</v>
      </c>
      <c r="J358" s="29"/>
      <c r="K358" s="28">
        <f t="shared" si="76"/>
        <v>0</v>
      </c>
      <c r="L358" s="31"/>
    </row>
    <row r="359" spans="1:12">
      <c r="A359" s="31">
        <v>320</v>
      </c>
      <c r="B359" s="27" t="s">
        <v>397</v>
      </c>
      <c r="C359" s="26" t="s">
        <v>8</v>
      </c>
      <c r="D359" s="28">
        <v>150</v>
      </c>
      <c r="E359" s="29"/>
      <c r="F359" s="28">
        <f t="shared" ref="F359" si="79">D359*E359</f>
        <v>0</v>
      </c>
      <c r="G359" s="27" t="s">
        <v>396</v>
      </c>
      <c r="H359" s="26" t="s">
        <v>13</v>
      </c>
      <c r="I359" s="28">
        <f>0.07*D359</f>
        <v>10.500000000000002</v>
      </c>
      <c r="J359" s="29"/>
      <c r="K359" s="28">
        <f t="shared" si="76"/>
        <v>0</v>
      </c>
      <c r="L359" s="31"/>
    </row>
    <row r="360" spans="1:12">
      <c r="A360" s="31">
        <v>321</v>
      </c>
      <c r="B360" s="27"/>
      <c r="C360" s="26"/>
      <c r="D360" s="28"/>
      <c r="E360" s="29"/>
      <c r="F360" s="28"/>
      <c r="G360" s="27" t="s">
        <v>398</v>
      </c>
      <c r="H360" s="26" t="s">
        <v>8</v>
      </c>
      <c r="I360" s="28">
        <v>150</v>
      </c>
      <c r="J360" s="29"/>
      <c r="K360" s="28">
        <f t="shared" si="76"/>
        <v>0</v>
      </c>
      <c r="L360" s="31"/>
    </row>
    <row r="361" spans="1:12">
      <c r="A361" s="31">
        <v>322</v>
      </c>
      <c r="B361" s="27"/>
      <c r="C361" s="26"/>
      <c r="D361" s="28"/>
      <c r="E361" s="29"/>
      <c r="F361" s="28"/>
      <c r="G361" s="27" t="s">
        <v>399</v>
      </c>
      <c r="H361" s="26" t="s">
        <v>8</v>
      </c>
      <c r="I361" s="28">
        <v>160</v>
      </c>
      <c r="J361" s="29"/>
      <c r="K361" s="28">
        <f t="shared" si="76"/>
        <v>0</v>
      </c>
      <c r="L361" s="31"/>
    </row>
    <row r="362" spans="1:12">
      <c r="A362" s="31">
        <v>323</v>
      </c>
      <c r="B362" s="27"/>
      <c r="C362" s="26"/>
      <c r="D362" s="28"/>
      <c r="E362" s="29"/>
      <c r="F362" s="28"/>
      <c r="G362" s="27" t="s">
        <v>400</v>
      </c>
      <c r="H362" s="26" t="s">
        <v>12</v>
      </c>
      <c r="I362" s="28">
        <f>160*6</f>
        <v>960</v>
      </c>
      <c r="J362" s="29"/>
      <c r="K362" s="28">
        <f t="shared" si="76"/>
        <v>0</v>
      </c>
      <c r="L362" s="31"/>
    </row>
    <row r="363" spans="1:12">
      <c r="A363" s="31">
        <v>324</v>
      </c>
      <c r="B363" s="27" t="s">
        <v>402</v>
      </c>
      <c r="C363" s="26" t="s">
        <v>8</v>
      </c>
      <c r="D363" s="28">
        <v>150</v>
      </c>
      <c r="E363" s="29"/>
      <c r="F363" s="28">
        <f t="shared" ref="F363:F369" si="80">D363*E363</f>
        <v>0</v>
      </c>
      <c r="G363" s="27" t="s">
        <v>384</v>
      </c>
      <c r="H363" s="26" t="s">
        <v>10</v>
      </c>
      <c r="I363" s="28">
        <f>D363*0.3</f>
        <v>45</v>
      </c>
      <c r="J363" s="29"/>
      <c r="K363" s="28">
        <f t="shared" si="76"/>
        <v>0</v>
      </c>
      <c r="L363" s="31"/>
    </row>
    <row r="364" spans="1:12">
      <c r="A364" s="31">
        <v>325</v>
      </c>
      <c r="B364" s="27" t="s">
        <v>403</v>
      </c>
      <c r="C364" s="26" t="s">
        <v>8</v>
      </c>
      <c r="D364" s="28">
        <v>150</v>
      </c>
      <c r="E364" s="29"/>
      <c r="F364" s="28">
        <f t="shared" si="80"/>
        <v>0</v>
      </c>
      <c r="G364" s="27" t="s">
        <v>383</v>
      </c>
      <c r="H364" s="26" t="s">
        <v>9</v>
      </c>
      <c r="I364" s="28">
        <v>150</v>
      </c>
      <c r="J364" s="29"/>
      <c r="K364" s="28">
        <f t="shared" si="76"/>
        <v>0</v>
      </c>
      <c r="L364" s="31"/>
    </row>
    <row r="365" spans="1:12" ht="54">
      <c r="A365" s="31">
        <v>326</v>
      </c>
      <c r="B365" s="27" t="s">
        <v>387</v>
      </c>
      <c r="C365" s="26" t="s">
        <v>8</v>
      </c>
      <c r="D365" s="28">
        <v>60</v>
      </c>
      <c r="E365" s="29"/>
      <c r="F365" s="28">
        <f t="shared" si="80"/>
        <v>0</v>
      </c>
      <c r="G365" s="27" t="s">
        <v>388</v>
      </c>
      <c r="H365" s="26" t="s">
        <v>9</v>
      </c>
      <c r="I365" s="28">
        <f>0.2*60</f>
        <v>12</v>
      </c>
      <c r="J365" s="29"/>
      <c r="K365" s="28">
        <f t="shared" si="76"/>
        <v>0</v>
      </c>
      <c r="L365" s="31"/>
    </row>
    <row r="366" spans="1:12">
      <c r="A366" s="31">
        <v>327</v>
      </c>
      <c r="B366" s="27" t="s">
        <v>389</v>
      </c>
      <c r="C366" s="26" t="s">
        <v>8</v>
      </c>
      <c r="D366" s="28">
        <v>60</v>
      </c>
      <c r="E366" s="29"/>
      <c r="F366" s="28">
        <f t="shared" si="80"/>
        <v>0</v>
      </c>
      <c r="G366" s="27" t="s">
        <v>390</v>
      </c>
      <c r="H366" s="26" t="s">
        <v>9</v>
      </c>
      <c r="I366" s="28">
        <f>0.2*D365</f>
        <v>12</v>
      </c>
      <c r="J366" s="29"/>
      <c r="K366" s="28">
        <f t="shared" si="76"/>
        <v>0</v>
      </c>
      <c r="L366" s="31"/>
    </row>
    <row r="367" spans="1:12">
      <c r="A367" s="31">
        <v>328</v>
      </c>
      <c r="B367" s="27" t="s">
        <v>391</v>
      </c>
      <c r="C367" s="26" t="s">
        <v>8</v>
      </c>
      <c r="D367" s="28">
        <v>5</v>
      </c>
      <c r="E367" s="29"/>
      <c r="F367" s="28">
        <f t="shared" si="80"/>
        <v>0</v>
      </c>
      <c r="G367" s="27" t="s">
        <v>392</v>
      </c>
      <c r="H367" s="26" t="s">
        <v>9</v>
      </c>
      <c r="I367" s="28">
        <v>0.5</v>
      </c>
      <c r="J367" s="29"/>
      <c r="K367" s="28">
        <f t="shared" si="76"/>
        <v>0</v>
      </c>
      <c r="L367" s="31"/>
    </row>
    <row r="368" spans="1:12">
      <c r="A368" s="31">
        <v>329</v>
      </c>
      <c r="B368" s="27"/>
      <c r="C368" s="26"/>
      <c r="D368" s="28"/>
      <c r="E368" s="29"/>
      <c r="F368" s="28"/>
      <c r="G368" s="27" t="s">
        <v>393</v>
      </c>
      <c r="H368" s="26" t="s">
        <v>12</v>
      </c>
      <c r="I368" s="28">
        <v>2</v>
      </c>
      <c r="J368" s="29"/>
      <c r="K368" s="28">
        <f t="shared" si="76"/>
        <v>0</v>
      </c>
      <c r="L368" s="31"/>
    </row>
    <row r="369" spans="1:12" ht="36">
      <c r="A369" s="31">
        <v>330</v>
      </c>
      <c r="B369" s="27" t="s">
        <v>404</v>
      </c>
      <c r="C369" s="26" t="s">
        <v>11</v>
      </c>
      <c r="D369" s="28">
        <v>10</v>
      </c>
      <c r="E369" s="29"/>
      <c r="F369" s="28">
        <f t="shared" si="80"/>
        <v>0</v>
      </c>
      <c r="G369" s="27" t="s">
        <v>394</v>
      </c>
      <c r="H369" s="26" t="s">
        <v>11</v>
      </c>
      <c r="I369" s="28">
        <v>10</v>
      </c>
      <c r="J369" s="29"/>
      <c r="K369" s="28">
        <f t="shared" si="76"/>
        <v>0</v>
      </c>
      <c r="L369" s="31"/>
    </row>
    <row r="370" spans="1:12">
      <c r="A370" s="31">
        <v>331</v>
      </c>
      <c r="B370" s="27"/>
      <c r="C370" s="26"/>
      <c r="D370" s="28"/>
      <c r="E370" s="29"/>
      <c r="F370" s="28"/>
      <c r="G370" s="27" t="s">
        <v>407</v>
      </c>
      <c r="H370" s="26" t="s">
        <v>12</v>
      </c>
      <c r="I370" s="28">
        <v>20</v>
      </c>
      <c r="J370" s="29"/>
      <c r="K370" s="28">
        <f t="shared" si="76"/>
        <v>0</v>
      </c>
      <c r="L370" s="31"/>
    </row>
    <row r="371" spans="1:12">
      <c r="A371" s="31">
        <v>332</v>
      </c>
      <c r="B371" s="27"/>
      <c r="C371" s="26"/>
      <c r="D371" s="28"/>
      <c r="E371" s="29"/>
      <c r="F371" s="28"/>
      <c r="G371" s="27" t="s">
        <v>395</v>
      </c>
      <c r="H371" s="26" t="s">
        <v>11</v>
      </c>
      <c r="I371" s="28">
        <v>10</v>
      </c>
      <c r="J371" s="29"/>
      <c r="K371" s="28">
        <f t="shared" si="76"/>
        <v>0</v>
      </c>
      <c r="L371" s="31"/>
    </row>
    <row r="372" spans="1:12" ht="36">
      <c r="A372" s="31">
        <v>333</v>
      </c>
      <c r="B372" s="27" t="s">
        <v>408</v>
      </c>
      <c r="C372" s="26" t="s">
        <v>8</v>
      </c>
      <c r="D372" s="28">
        <v>10</v>
      </c>
      <c r="E372" s="29"/>
      <c r="F372" s="28">
        <f t="shared" ref="F372" si="81">D372*E372</f>
        <v>0</v>
      </c>
      <c r="G372" s="27" t="s">
        <v>396</v>
      </c>
      <c r="H372" s="26" t="s">
        <v>13</v>
      </c>
      <c r="I372" s="28">
        <f>0.07*D372</f>
        <v>0.70000000000000007</v>
      </c>
      <c r="J372" s="29"/>
      <c r="K372" s="28">
        <f t="shared" si="76"/>
        <v>0</v>
      </c>
      <c r="L372" s="31"/>
    </row>
    <row r="373" spans="1:12">
      <c r="A373" s="31">
        <v>334</v>
      </c>
      <c r="B373" s="27"/>
      <c r="C373" s="26"/>
      <c r="D373" s="28"/>
      <c r="E373" s="29"/>
      <c r="F373" s="28"/>
      <c r="G373" s="27" t="s">
        <v>398</v>
      </c>
      <c r="H373" s="26" t="s">
        <v>8</v>
      </c>
      <c r="I373" s="28">
        <v>150</v>
      </c>
      <c r="J373" s="29"/>
      <c r="K373" s="28">
        <f t="shared" si="76"/>
        <v>0</v>
      </c>
      <c r="L373" s="31"/>
    </row>
    <row r="374" spans="1:12">
      <c r="A374" s="31">
        <v>335</v>
      </c>
      <c r="B374" s="27"/>
      <c r="C374" s="26"/>
      <c r="D374" s="28"/>
      <c r="E374" s="29"/>
      <c r="F374" s="28"/>
      <c r="G374" s="27" t="s">
        <v>399</v>
      </c>
      <c r="H374" s="26" t="s">
        <v>8</v>
      </c>
      <c r="I374" s="28">
        <v>160</v>
      </c>
      <c r="J374" s="29"/>
      <c r="K374" s="28">
        <f t="shared" si="76"/>
        <v>0</v>
      </c>
      <c r="L374" s="31"/>
    </row>
    <row r="375" spans="1:12">
      <c r="A375" s="31">
        <v>336</v>
      </c>
      <c r="B375" s="27"/>
      <c r="C375" s="26"/>
      <c r="D375" s="28"/>
      <c r="E375" s="29"/>
      <c r="F375" s="28"/>
      <c r="G375" s="27" t="s">
        <v>400</v>
      </c>
      <c r="H375" s="26" t="s">
        <v>12</v>
      </c>
      <c r="I375" s="28">
        <f>160*6</f>
        <v>960</v>
      </c>
      <c r="J375" s="29"/>
      <c r="K375" s="28">
        <f t="shared" si="76"/>
        <v>0</v>
      </c>
      <c r="L375" s="31"/>
    </row>
    <row r="376" spans="1:12" ht="36">
      <c r="A376" s="31">
        <v>337</v>
      </c>
      <c r="B376" s="27" t="s">
        <v>406</v>
      </c>
      <c r="C376" s="26" t="s">
        <v>8</v>
      </c>
      <c r="D376" s="28">
        <v>10</v>
      </c>
      <c r="E376" s="29"/>
      <c r="F376" s="28">
        <f t="shared" ref="F376:F377" si="82">D376*E376</f>
        <v>0</v>
      </c>
      <c r="G376" s="27" t="s">
        <v>384</v>
      </c>
      <c r="H376" s="26" t="s">
        <v>10</v>
      </c>
      <c r="I376" s="28">
        <f>D376*0.3</f>
        <v>3</v>
      </c>
      <c r="J376" s="29"/>
      <c r="K376" s="28">
        <f t="shared" si="76"/>
        <v>0</v>
      </c>
      <c r="L376" s="31"/>
    </row>
    <row r="377" spans="1:12">
      <c r="A377" s="31">
        <v>338</v>
      </c>
      <c r="B377" s="27" t="s">
        <v>405</v>
      </c>
      <c r="C377" s="26" t="s">
        <v>11</v>
      </c>
      <c r="D377" s="28">
        <v>100</v>
      </c>
      <c r="E377" s="29"/>
      <c r="F377" s="28">
        <f t="shared" si="82"/>
        <v>0</v>
      </c>
      <c r="G377" s="27"/>
      <c r="H377" s="26"/>
      <c r="I377" s="28"/>
      <c r="J377" s="29"/>
      <c r="K377" s="28"/>
      <c r="L377" s="31"/>
    </row>
    <row r="378" spans="1:12">
      <c r="A378" s="31">
        <v>339</v>
      </c>
      <c r="B378" s="27" t="s">
        <v>403</v>
      </c>
      <c r="C378" s="26" t="s">
        <v>8</v>
      </c>
      <c r="D378" s="28">
        <v>20</v>
      </c>
      <c r="E378" s="29"/>
      <c r="F378" s="28">
        <f t="shared" ref="F378" si="83">D378*E378</f>
        <v>0</v>
      </c>
      <c r="G378" s="27" t="s">
        <v>383</v>
      </c>
      <c r="H378" s="26" t="s">
        <v>9</v>
      </c>
      <c r="I378" s="28">
        <v>20</v>
      </c>
      <c r="J378" s="29"/>
      <c r="K378" s="28">
        <f t="shared" si="76"/>
        <v>0</v>
      </c>
      <c r="L378" s="31"/>
    </row>
    <row r="379" spans="1:12">
      <c r="A379" s="85" t="s">
        <v>371</v>
      </c>
      <c r="B379" s="85"/>
      <c r="C379" s="85"/>
      <c r="D379" s="85"/>
      <c r="E379" s="85"/>
      <c r="F379" s="85"/>
      <c r="G379" s="85"/>
      <c r="H379" s="85"/>
      <c r="I379" s="85"/>
      <c r="J379" s="85"/>
      <c r="K379" s="85"/>
      <c r="L379" s="85"/>
    </row>
    <row r="380" spans="1:12">
      <c r="A380" s="31">
        <v>340</v>
      </c>
      <c r="B380" s="27" t="s">
        <v>372</v>
      </c>
      <c r="C380" s="26" t="s">
        <v>8</v>
      </c>
      <c r="D380" s="28">
        <v>700</v>
      </c>
      <c r="E380" s="29"/>
      <c r="F380" s="28">
        <f t="shared" ref="F380:F381" si="84">D380*E380</f>
        <v>0</v>
      </c>
      <c r="G380" s="30" t="s">
        <v>47</v>
      </c>
      <c r="H380" s="26" t="s">
        <v>10</v>
      </c>
      <c r="I380" s="28">
        <f>D380*0.2</f>
        <v>140</v>
      </c>
      <c r="J380" s="29"/>
      <c r="K380" s="28">
        <f t="shared" ref="K380:K384" si="85">J380*I380</f>
        <v>0</v>
      </c>
      <c r="L380" s="31" t="s">
        <v>187</v>
      </c>
    </row>
    <row r="381" spans="1:12" ht="36">
      <c r="A381" s="31">
        <v>341</v>
      </c>
      <c r="B381" s="27" t="s">
        <v>377</v>
      </c>
      <c r="C381" s="26" t="s">
        <v>8</v>
      </c>
      <c r="D381" s="28">
        <v>700</v>
      </c>
      <c r="E381" s="29"/>
      <c r="F381" s="28">
        <f t="shared" si="84"/>
        <v>0</v>
      </c>
      <c r="G381" s="63" t="s">
        <v>375</v>
      </c>
      <c r="H381" s="26" t="s">
        <v>8</v>
      </c>
      <c r="I381" s="28">
        <v>700</v>
      </c>
      <c r="J381" s="29"/>
      <c r="K381" s="28">
        <f t="shared" si="85"/>
        <v>0</v>
      </c>
      <c r="L381" s="31"/>
    </row>
    <row r="382" spans="1:12">
      <c r="A382" s="31">
        <v>342</v>
      </c>
      <c r="B382" s="27"/>
      <c r="C382" s="26"/>
      <c r="D382" s="28"/>
      <c r="E382" s="29"/>
      <c r="F382" s="28"/>
      <c r="G382" s="63" t="s">
        <v>373</v>
      </c>
      <c r="H382" s="26" t="s">
        <v>9</v>
      </c>
      <c r="I382" s="28">
        <f>6*D380</f>
        <v>4200</v>
      </c>
      <c r="J382" s="29"/>
      <c r="K382" s="28">
        <f t="shared" si="85"/>
        <v>0</v>
      </c>
      <c r="L382" s="31"/>
    </row>
    <row r="383" spans="1:12">
      <c r="A383" s="31">
        <v>343</v>
      </c>
      <c r="B383" s="27"/>
      <c r="C383" s="26"/>
      <c r="D383" s="28"/>
      <c r="E383" s="29"/>
      <c r="F383" s="28"/>
      <c r="G383" s="63" t="s">
        <v>374</v>
      </c>
      <c r="H383" s="26" t="s">
        <v>8</v>
      </c>
      <c r="I383" s="28">
        <f>D380*1.25</f>
        <v>875</v>
      </c>
      <c r="J383" s="29"/>
      <c r="K383" s="28">
        <f t="shared" si="85"/>
        <v>0</v>
      </c>
      <c r="L383" s="31"/>
    </row>
    <row r="384" spans="1:12">
      <c r="A384" s="31">
        <v>344</v>
      </c>
      <c r="B384" s="27" t="s">
        <v>379</v>
      </c>
      <c r="C384" s="26" t="s">
        <v>8</v>
      </c>
      <c r="D384" s="28">
        <v>5</v>
      </c>
      <c r="E384" s="29"/>
      <c r="F384" s="28">
        <f t="shared" ref="F384" si="86">D384*E384</f>
        <v>0</v>
      </c>
      <c r="G384" s="63" t="s">
        <v>380</v>
      </c>
      <c r="H384" s="26" t="s">
        <v>8</v>
      </c>
      <c r="I384" s="28">
        <v>5</v>
      </c>
      <c r="J384" s="29"/>
      <c r="K384" s="28">
        <f t="shared" si="85"/>
        <v>0</v>
      </c>
      <c r="L384" s="31"/>
    </row>
    <row r="385" spans="1:12">
      <c r="A385" s="31">
        <v>345</v>
      </c>
      <c r="B385" s="27"/>
      <c r="C385" s="26"/>
      <c r="D385" s="28"/>
      <c r="E385" s="29"/>
      <c r="F385" s="28"/>
      <c r="G385" s="63" t="s">
        <v>373</v>
      </c>
      <c r="H385" s="26" t="s">
        <v>9</v>
      </c>
      <c r="I385" s="28">
        <v>5</v>
      </c>
      <c r="J385" s="29"/>
      <c r="K385" s="28">
        <f t="shared" ref="K385:K387" si="87">J385*I385</f>
        <v>0</v>
      </c>
      <c r="L385" s="31"/>
    </row>
    <row r="386" spans="1:12">
      <c r="A386" s="31">
        <v>346</v>
      </c>
      <c r="B386" s="27"/>
      <c r="C386" s="26"/>
      <c r="D386" s="28"/>
      <c r="E386" s="29"/>
      <c r="F386" s="28"/>
      <c r="G386" s="63" t="s">
        <v>381</v>
      </c>
      <c r="H386" s="26" t="s">
        <v>12</v>
      </c>
      <c r="I386" s="28">
        <v>5</v>
      </c>
      <c r="J386" s="29"/>
      <c r="K386" s="28">
        <f t="shared" si="87"/>
        <v>0</v>
      </c>
      <c r="L386" s="31"/>
    </row>
    <row r="387" spans="1:12">
      <c r="A387" s="31">
        <v>347</v>
      </c>
      <c r="B387" s="27"/>
      <c r="C387" s="26"/>
      <c r="D387" s="28"/>
      <c r="E387" s="29"/>
      <c r="F387" s="28"/>
      <c r="G387" s="38" t="s">
        <v>142</v>
      </c>
      <c r="H387" s="42" t="s">
        <v>12</v>
      </c>
      <c r="I387" s="42">
        <v>10</v>
      </c>
      <c r="J387" s="29"/>
      <c r="K387" s="28">
        <f t="shared" si="87"/>
        <v>0</v>
      </c>
      <c r="L387" s="31"/>
    </row>
    <row r="388" spans="1:12">
      <c r="A388" s="31">
        <v>348</v>
      </c>
      <c r="B388" s="27" t="s">
        <v>378</v>
      </c>
      <c r="C388" s="26" t="s">
        <v>8</v>
      </c>
      <c r="D388" s="28">
        <v>700</v>
      </c>
      <c r="E388" s="29"/>
      <c r="F388" s="28">
        <f t="shared" ref="F388" si="88">D388*E388</f>
        <v>0</v>
      </c>
      <c r="G388" s="63" t="s">
        <v>376</v>
      </c>
      <c r="H388" s="26" t="s">
        <v>12</v>
      </c>
      <c r="I388" s="28">
        <v>10</v>
      </c>
      <c r="J388" s="29"/>
      <c r="K388" s="28">
        <f t="shared" ref="K388" si="89">J388*I388</f>
        <v>0</v>
      </c>
      <c r="L388" s="31" t="s">
        <v>187</v>
      </c>
    </row>
    <row r="389" spans="1:12">
      <c r="A389" s="98" t="s">
        <v>409</v>
      </c>
      <c r="B389" s="99"/>
      <c r="C389" s="99"/>
      <c r="D389" s="99"/>
      <c r="E389" s="99"/>
      <c r="F389" s="99"/>
      <c r="G389" s="99"/>
      <c r="H389" s="99"/>
      <c r="I389" s="99"/>
      <c r="J389" s="99"/>
      <c r="K389" s="99"/>
      <c r="L389" s="100"/>
    </row>
    <row r="390" spans="1:12">
      <c r="A390" s="31">
        <v>349</v>
      </c>
      <c r="B390" s="27" t="s">
        <v>410</v>
      </c>
      <c r="C390" s="26" t="s">
        <v>8</v>
      </c>
      <c r="D390" s="28">
        <v>720</v>
      </c>
      <c r="E390" s="29"/>
      <c r="F390" s="28">
        <f t="shared" ref="F390:F396" si="90">D390*E390</f>
        <v>0</v>
      </c>
      <c r="G390" s="30" t="s">
        <v>47</v>
      </c>
      <c r="H390" s="26" t="s">
        <v>10</v>
      </c>
      <c r="I390" s="28">
        <v>72</v>
      </c>
      <c r="J390" s="29"/>
      <c r="K390" s="28">
        <f t="shared" ref="K390:K394" si="91">J390*I390</f>
        <v>0</v>
      </c>
      <c r="L390" s="31"/>
    </row>
    <row r="391" spans="1:12" ht="36">
      <c r="A391" s="31">
        <v>350</v>
      </c>
      <c r="B391" s="27" t="s">
        <v>424</v>
      </c>
      <c r="C391" s="26" t="s">
        <v>11</v>
      </c>
      <c r="D391" s="28">
        <v>20</v>
      </c>
      <c r="E391" s="29"/>
      <c r="F391" s="28">
        <f t="shared" si="90"/>
        <v>0</v>
      </c>
      <c r="G391" s="30" t="s">
        <v>425</v>
      </c>
      <c r="H391" s="26" t="s">
        <v>9</v>
      </c>
      <c r="I391" s="28">
        <v>50</v>
      </c>
      <c r="J391" s="29"/>
      <c r="K391" s="28">
        <f t="shared" si="91"/>
        <v>0</v>
      </c>
      <c r="L391" s="31"/>
    </row>
    <row r="392" spans="1:12">
      <c r="A392" s="31">
        <v>351</v>
      </c>
      <c r="B392" s="27" t="s">
        <v>411</v>
      </c>
      <c r="C392" s="26" t="s">
        <v>8</v>
      </c>
      <c r="D392" s="28">
        <v>860</v>
      </c>
      <c r="E392" s="29"/>
      <c r="F392" s="28">
        <f t="shared" si="90"/>
        <v>0</v>
      </c>
      <c r="G392" s="30" t="s">
        <v>47</v>
      </c>
      <c r="H392" s="26" t="s">
        <v>10</v>
      </c>
      <c r="I392" s="28">
        <v>86</v>
      </c>
      <c r="J392" s="29"/>
      <c r="K392" s="28">
        <f t="shared" si="91"/>
        <v>0</v>
      </c>
      <c r="L392" s="31"/>
    </row>
    <row r="393" spans="1:12">
      <c r="A393" s="31">
        <v>352</v>
      </c>
      <c r="B393" s="27" t="s">
        <v>415</v>
      </c>
      <c r="C393" s="26" t="s">
        <v>8</v>
      </c>
      <c r="D393" s="28">
        <v>860</v>
      </c>
      <c r="E393" s="29"/>
      <c r="F393" s="28">
        <f t="shared" si="90"/>
        <v>0</v>
      </c>
      <c r="G393" s="30" t="s">
        <v>412</v>
      </c>
      <c r="H393" s="26" t="s">
        <v>8</v>
      </c>
      <c r="I393" s="28">
        <v>1000</v>
      </c>
      <c r="J393" s="29"/>
      <c r="K393" s="28">
        <f t="shared" si="91"/>
        <v>0</v>
      </c>
      <c r="L393" s="31"/>
    </row>
    <row r="394" spans="1:12">
      <c r="A394" s="31">
        <v>353</v>
      </c>
      <c r="B394" s="27"/>
      <c r="C394" s="26"/>
      <c r="D394" s="28"/>
      <c r="E394" s="29"/>
      <c r="F394" s="28"/>
      <c r="G394" s="27" t="s">
        <v>393</v>
      </c>
      <c r="H394" s="26" t="s">
        <v>12</v>
      </c>
      <c r="I394" s="28">
        <v>5</v>
      </c>
      <c r="J394" s="29"/>
      <c r="K394" s="28">
        <f t="shared" si="91"/>
        <v>0</v>
      </c>
      <c r="L394" s="31"/>
    </row>
    <row r="395" spans="1:12">
      <c r="A395" s="31">
        <v>354</v>
      </c>
      <c r="B395" s="27" t="s">
        <v>413</v>
      </c>
      <c r="C395" s="26" t="s">
        <v>8</v>
      </c>
      <c r="D395" s="28">
        <v>700</v>
      </c>
      <c r="E395" s="29"/>
      <c r="F395" s="28">
        <f t="shared" si="90"/>
        <v>0</v>
      </c>
      <c r="G395" s="63" t="s">
        <v>376</v>
      </c>
      <c r="H395" s="26" t="s">
        <v>12</v>
      </c>
      <c r="I395" s="28">
        <v>10</v>
      </c>
      <c r="J395" s="29"/>
      <c r="K395" s="28">
        <f t="shared" ref="K395" si="92">J395*I395</f>
        <v>0</v>
      </c>
      <c r="L395" s="31"/>
    </row>
    <row r="396" spans="1:12">
      <c r="A396" s="31">
        <v>355</v>
      </c>
      <c r="B396" s="27" t="s">
        <v>414</v>
      </c>
      <c r="C396" s="26" t="s">
        <v>8</v>
      </c>
      <c r="D396" s="28">
        <f>D392</f>
        <v>860</v>
      </c>
      <c r="E396" s="29"/>
      <c r="F396" s="28">
        <f t="shared" si="90"/>
        <v>0</v>
      </c>
      <c r="G396" s="63" t="s">
        <v>376</v>
      </c>
      <c r="H396" s="26" t="s">
        <v>12</v>
      </c>
      <c r="I396" s="28">
        <v>12</v>
      </c>
      <c r="J396" s="29"/>
      <c r="K396" s="28">
        <f t="shared" ref="K396" si="93">J396*I396</f>
        <v>0</v>
      </c>
      <c r="L396" s="31" t="s">
        <v>187</v>
      </c>
    </row>
    <row r="397" spans="1:12">
      <c r="A397" s="98" t="s">
        <v>416</v>
      </c>
      <c r="B397" s="99"/>
      <c r="C397" s="99"/>
      <c r="D397" s="99"/>
      <c r="E397" s="99"/>
      <c r="F397" s="99"/>
      <c r="G397" s="99"/>
      <c r="H397" s="99"/>
      <c r="I397" s="99"/>
      <c r="J397" s="99"/>
      <c r="K397" s="99"/>
      <c r="L397" s="100"/>
    </row>
    <row r="398" spans="1:12">
      <c r="A398" s="64">
        <v>356</v>
      </c>
      <c r="B398" s="27" t="s">
        <v>419</v>
      </c>
      <c r="C398" s="26" t="s">
        <v>8</v>
      </c>
      <c r="D398" s="28">
        <v>110</v>
      </c>
      <c r="E398" s="29"/>
      <c r="F398" s="28">
        <f t="shared" ref="F398:F401" si="94">D398*E398</f>
        <v>0</v>
      </c>
      <c r="G398" s="30" t="s">
        <v>47</v>
      </c>
      <c r="H398" s="26" t="s">
        <v>10</v>
      </c>
      <c r="I398" s="28">
        <f>D398*0.2</f>
        <v>22</v>
      </c>
      <c r="J398" s="29"/>
      <c r="K398" s="28">
        <f t="shared" ref="K398:K401" si="95">J398*I398</f>
        <v>0</v>
      </c>
      <c r="L398" s="31" t="s">
        <v>187</v>
      </c>
    </row>
    <row r="399" spans="1:12">
      <c r="A399" s="31">
        <v>357</v>
      </c>
      <c r="B399" s="27" t="s">
        <v>417</v>
      </c>
      <c r="C399" s="26" t="s">
        <v>8</v>
      </c>
      <c r="D399" s="28">
        <v>110</v>
      </c>
      <c r="E399" s="29"/>
      <c r="F399" s="28">
        <f t="shared" si="94"/>
        <v>0</v>
      </c>
      <c r="G399" s="62" t="s">
        <v>418</v>
      </c>
      <c r="H399" s="26" t="s">
        <v>9</v>
      </c>
      <c r="I399" s="28">
        <f>D399*17</f>
        <v>1870</v>
      </c>
      <c r="J399" s="29"/>
      <c r="K399" s="28">
        <f t="shared" si="95"/>
        <v>0</v>
      </c>
      <c r="L399" s="31"/>
    </row>
    <row r="400" spans="1:12">
      <c r="A400" s="31">
        <v>358</v>
      </c>
      <c r="B400" s="27" t="s">
        <v>422</v>
      </c>
      <c r="C400" s="26" t="s">
        <v>8</v>
      </c>
      <c r="D400" s="28">
        <v>110</v>
      </c>
      <c r="E400" s="29"/>
      <c r="F400" s="28">
        <f t="shared" si="94"/>
        <v>0</v>
      </c>
      <c r="G400" s="30" t="s">
        <v>423</v>
      </c>
      <c r="H400" s="26" t="s">
        <v>10</v>
      </c>
      <c r="I400" s="28">
        <f>0.3*D400</f>
        <v>33</v>
      </c>
      <c r="J400" s="29"/>
      <c r="K400" s="28">
        <f t="shared" si="95"/>
        <v>0</v>
      </c>
      <c r="L400" s="31"/>
    </row>
    <row r="401" spans="1:12">
      <c r="A401" s="31">
        <v>359</v>
      </c>
      <c r="B401" s="27" t="s">
        <v>420</v>
      </c>
      <c r="C401" s="26" t="s">
        <v>8</v>
      </c>
      <c r="D401" s="28">
        <v>110</v>
      </c>
      <c r="E401" s="29"/>
      <c r="F401" s="28">
        <f t="shared" si="94"/>
        <v>0</v>
      </c>
      <c r="G401" s="61" t="s">
        <v>421</v>
      </c>
      <c r="H401" s="26" t="s">
        <v>9</v>
      </c>
      <c r="I401" s="28">
        <f>0.7*110</f>
        <v>77</v>
      </c>
      <c r="J401" s="29"/>
      <c r="K401" s="28">
        <f t="shared" si="95"/>
        <v>0</v>
      </c>
      <c r="L401" s="31"/>
    </row>
    <row r="402" spans="1:12">
      <c r="A402" s="98" t="s">
        <v>426</v>
      </c>
      <c r="B402" s="99"/>
      <c r="C402" s="99"/>
      <c r="D402" s="99"/>
      <c r="E402" s="99"/>
      <c r="F402" s="99"/>
      <c r="G402" s="99"/>
      <c r="H402" s="99"/>
      <c r="I402" s="99"/>
      <c r="J402" s="99"/>
      <c r="K402" s="99"/>
      <c r="L402" s="100"/>
    </row>
    <row r="403" spans="1:12">
      <c r="A403" s="31">
        <v>360</v>
      </c>
      <c r="B403" s="27" t="s">
        <v>427</v>
      </c>
      <c r="C403" s="26" t="s">
        <v>13</v>
      </c>
      <c r="D403" s="28">
        <v>2</v>
      </c>
      <c r="E403" s="29"/>
      <c r="F403" s="28">
        <f t="shared" ref="F403:F404" si="96">D403*E403</f>
        <v>0</v>
      </c>
      <c r="G403" s="61"/>
      <c r="H403" s="26"/>
      <c r="I403" s="28"/>
      <c r="J403" s="29"/>
      <c r="K403" s="28"/>
      <c r="L403" s="31"/>
    </row>
    <row r="404" spans="1:12">
      <c r="A404" s="31">
        <v>361</v>
      </c>
      <c r="B404" s="27" t="s">
        <v>341</v>
      </c>
      <c r="C404" s="26" t="s">
        <v>13</v>
      </c>
      <c r="D404" s="28">
        <v>50</v>
      </c>
      <c r="E404" s="29"/>
      <c r="F404" s="28">
        <f t="shared" si="96"/>
        <v>0</v>
      </c>
      <c r="G404" s="61"/>
      <c r="H404" s="26"/>
      <c r="I404" s="28"/>
      <c r="J404" s="29"/>
      <c r="K404" s="28"/>
      <c r="L404" s="31"/>
    </row>
    <row r="405" spans="1:12">
      <c r="A405" s="98" t="s">
        <v>428</v>
      </c>
      <c r="B405" s="99"/>
      <c r="C405" s="99"/>
      <c r="D405" s="99"/>
      <c r="E405" s="99"/>
      <c r="F405" s="99"/>
      <c r="G405" s="99"/>
      <c r="H405" s="99"/>
      <c r="I405" s="99"/>
      <c r="J405" s="99"/>
      <c r="K405" s="99"/>
      <c r="L405" s="100"/>
    </row>
    <row r="406" spans="1:12" ht="72">
      <c r="A406" s="31">
        <v>362</v>
      </c>
      <c r="B406" s="27" t="s">
        <v>439</v>
      </c>
      <c r="C406" s="26" t="s">
        <v>13</v>
      </c>
      <c r="D406" s="28">
        <v>60</v>
      </c>
      <c r="E406" s="29"/>
      <c r="F406" s="28">
        <f>D406*E406</f>
        <v>0</v>
      </c>
      <c r="G406" s="61"/>
      <c r="H406" s="26"/>
      <c r="I406" s="28"/>
      <c r="J406" s="29"/>
      <c r="K406" s="28"/>
      <c r="L406" s="31"/>
    </row>
    <row r="407" spans="1:12" ht="90">
      <c r="A407" s="31">
        <v>363</v>
      </c>
      <c r="B407" s="27" t="s">
        <v>429</v>
      </c>
      <c r="C407" s="26" t="s">
        <v>13</v>
      </c>
      <c r="D407" s="28">
        <v>5</v>
      </c>
      <c r="E407" s="29"/>
      <c r="F407" s="28">
        <f t="shared" ref="F407:F414" si="97">D407*E407</f>
        <v>0</v>
      </c>
      <c r="G407" s="61"/>
      <c r="H407" s="26"/>
      <c r="I407" s="28"/>
      <c r="J407" s="29"/>
      <c r="K407" s="28"/>
      <c r="L407" s="31"/>
    </row>
    <row r="408" spans="1:12">
      <c r="A408" s="31">
        <v>364</v>
      </c>
      <c r="B408" s="77" t="s">
        <v>430</v>
      </c>
      <c r="C408" s="26" t="s">
        <v>13</v>
      </c>
      <c r="D408" s="28">
        <v>50</v>
      </c>
      <c r="E408" s="29"/>
      <c r="F408" s="28">
        <f t="shared" si="97"/>
        <v>0</v>
      </c>
      <c r="G408" s="61"/>
      <c r="H408" s="26"/>
      <c r="I408" s="28"/>
      <c r="J408" s="29"/>
      <c r="K408" s="28"/>
      <c r="L408" s="31"/>
    </row>
    <row r="409" spans="1:12">
      <c r="A409" s="31">
        <v>365</v>
      </c>
      <c r="B409" s="77" t="s">
        <v>432</v>
      </c>
      <c r="C409" s="26" t="s">
        <v>8</v>
      </c>
      <c r="D409" s="28">
        <f>60*0.5</f>
        <v>30</v>
      </c>
      <c r="E409" s="29"/>
      <c r="F409" s="28">
        <f t="shared" si="97"/>
        <v>0</v>
      </c>
      <c r="G409" s="61" t="s">
        <v>433</v>
      </c>
      <c r="H409" s="26" t="s">
        <v>13</v>
      </c>
      <c r="I409" s="28">
        <v>6</v>
      </c>
      <c r="J409" s="29"/>
      <c r="K409" s="28">
        <f t="shared" ref="K409:K413" si="98">J409*I409</f>
        <v>0</v>
      </c>
      <c r="L409" s="31"/>
    </row>
    <row r="410" spans="1:12">
      <c r="A410" s="31">
        <v>366</v>
      </c>
      <c r="B410" s="77"/>
      <c r="C410" s="26"/>
      <c r="D410" s="28"/>
      <c r="E410" s="29"/>
      <c r="F410" s="28"/>
      <c r="G410" s="27" t="s">
        <v>435</v>
      </c>
      <c r="H410" s="26" t="s">
        <v>13</v>
      </c>
      <c r="I410" s="28">
        <v>10</v>
      </c>
      <c r="J410" s="29"/>
      <c r="K410" s="28">
        <f t="shared" si="98"/>
        <v>0</v>
      </c>
      <c r="L410" s="31"/>
    </row>
    <row r="411" spans="1:12" ht="36">
      <c r="A411" s="31">
        <v>367</v>
      </c>
      <c r="B411" s="77" t="s">
        <v>431</v>
      </c>
      <c r="C411" s="26" t="s">
        <v>11</v>
      </c>
      <c r="D411" s="28">
        <v>60</v>
      </c>
      <c r="E411" s="29"/>
      <c r="F411" s="28">
        <f t="shared" si="97"/>
        <v>0</v>
      </c>
      <c r="G411" s="62" t="s">
        <v>434</v>
      </c>
      <c r="H411" s="26" t="s">
        <v>12</v>
      </c>
      <c r="I411" s="28">
        <v>40</v>
      </c>
      <c r="J411" s="29"/>
      <c r="K411" s="28">
        <f t="shared" si="98"/>
        <v>0</v>
      </c>
      <c r="L411" s="31"/>
    </row>
    <row r="412" spans="1:12" ht="36">
      <c r="A412" s="31">
        <v>368</v>
      </c>
      <c r="B412" s="77"/>
      <c r="C412" s="26"/>
      <c r="D412" s="28"/>
      <c r="E412" s="29"/>
      <c r="F412" s="28"/>
      <c r="G412" s="27" t="s">
        <v>360</v>
      </c>
      <c r="H412" s="26" t="s">
        <v>13</v>
      </c>
      <c r="I412" s="28">
        <v>2</v>
      </c>
      <c r="J412" s="29"/>
      <c r="K412" s="28">
        <f t="shared" si="98"/>
        <v>0</v>
      </c>
      <c r="L412" s="31"/>
    </row>
    <row r="413" spans="1:12">
      <c r="A413" s="31">
        <v>369</v>
      </c>
      <c r="B413" s="77"/>
      <c r="C413" s="26"/>
      <c r="D413" s="28"/>
      <c r="E413" s="29"/>
      <c r="F413" s="28"/>
      <c r="G413" s="61" t="s">
        <v>437</v>
      </c>
      <c r="H413" s="26" t="s">
        <v>9</v>
      </c>
      <c r="I413" s="28">
        <v>100</v>
      </c>
      <c r="J413" s="29"/>
      <c r="K413" s="28">
        <f t="shared" si="98"/>
        <v>0</v>
      </c>
      <c r="L413" s="31"/>
    </row>
    <row r="414" spans="1:12">
      <c r="A414" s="31">
        <v>370</v>
      </c>
      <c r="B414" s="77" t="s">
        <v>438</v>
      </c>
      <c r="C414" s="26" t="s">
        <v>13</v>
      </c>
      <c r="D414" s="28">
        <f>D406+D407-D408</f>
        <v>15</v>
      </c>
      <c r="E414" s="29"/>
      <c r="F414" s="28">
        <f t="shared" si="97"/>
        <v>0</v>
      </c>
      <c r="G414" s="61"/>
      <c r="H414" s="26"/>
      <c r="I414" s="28"/>
      <c r="J414" s="29"/>
      <c r="K414" s="28"/>
      <c r="L414" s="31"/>
    </row>
    <row r="415" spans="1:12">
      <c r="A415" s="98" t="s">
        <v>440</v>
      </c>
      <c r="B415" s="99"/>
      <c r="C415" s="99"/>
      <c r="D415" s="99"/>
      <c r="E415" s="99"/>
      <c r="F415" s="99"/>
      <c r="G415" s="99"/>
      <c r="H415" s="99"/>
      <c r="I415" s="99"/>
      <c r="J415" s="99"/>
      <c r="K415" s="99"/>
      <c r="L415" s="100"/>
    </row>
    <row r="416" spans="1:12" ht="36">
      <c r="A416" s="31">
        <v>371</v>
      </c>
      <c r="B416" s="27" t="s">
        <v>441</v>
      </c>
      <c r="C416" s="26" t="s">
        <v>12</v>
      </c>
      <c r="D416" s="28">
        <v>1</v>
      </c>
      <c r="E416" s="29"/>
      <c r="F416" s="28">
        <f>D416*E416</f>
        <v>0</v>
      </c>
      <c r="G416" s="62" t="s">
        <v>471</v>
      </c>
      <c r="H416" s="26" t="s">
        <v>12</v>
      </c>
      <c r="I416" s="26">
        <v>1</v>
      </c>
      <c r="J416" s="29"/>
      <c r="K416" s="28">
        <f t="shared" ref="K416:K435" si="99">J416*I416</f>
        <v>0</v>
      </c>
      <c r="L416" s="31"/>
    </row>
    <row r="417" spans="1:12">
      <c r="A417" s="31">
        <v>372</v>
      </c>
      <c r="B417" s="27"/>
      <c r="C417" s="26"/>
      <c r="D417" s="28"/>
      <c r="E417" s="29"/>
      <c r="F417" s="28"/>
      <c r="G417" s="62" t="s">
        <v>446</v>
      </c>
      <c r="H417" s="26" t="s">
        <v>12</v>
      </c>
      <c r="I417" s="26">
        <v>1</v>
      </c>
      <c r="J417" s="29"/>
      <c r="K417" s="28">
        <f t="shared" si="99"/>
        <v>0</v>
      </c>
      <c r="L417" s="31"/>
    </row>
    <row r="418" spans="1:12">
      <c r="A418" s="31">
        <v>373</v>
      </c>
      <c r="B418" s="27"/>
      <c r="C418" s="26"/>
      <c r="D418" s="28"/>
      <c r="E418" s="29"/>
      <c r="F418" s="28"/>
      <c r="G418" s="62" t="s">
        <v>447</v>
      </c>
      <c r="H418" s="26" t="s">
        <v>12</v>
      </c>
      <c r="I418" s="26">
        <v>5</v>
      </c>
      <c r="J418" s="29"/>
      <c r="K418" s="28">
        <f t="shared" si="99"/>
        <v>0</v>
      </c>
      <c r="L418" s="31"/>
    </row>
    <row r="419" spans="1:12">
      <c r="A419" s="31">
        <v>374</v>
      </c>
      <c r="B419" s="27"/>
      <c r="C419" s="26"/>
      <c r="D419" s="28"/>
      <c r="E419" s="29"/>
      <c r="F419" s="28"/>
      <c r="G419" s="62" t="s">
        <v>448</v>
      </c>
      <c r="H419" s="26" t="s">
        <v>12</v>
      </c>
      <c r="I419" s="28">
        <v>1</v>
      </c>
      <c r="J419" s="29"/>
      <c r="K419" s="28">
        <f t="shared" si="99"/>
        <v>0</v>
      </c>
      <c r="L419" s="31" t="s">
        <v>187</v>
      </c>
    </row>
    <row r="420" spans="1:12">
      <c r="A420" s="31">
        <v>375</v>
      </c>
      <c r="B420" s="27"/>
      <c r="C420" s="26"/>
      <c r="D420" s="28"/>
      <c r="E420" s="29"/>
      <c r="F420" s="28"/>
      <c r="G420" s="62" t="s">
        <v>449</v>
      </c>
      <c r="H420" s="26" t="s">
        <v>11</v>
      </c>
      <c r="I420" s="28">
        <v>10</v>
      </c>
      <c r="J420" s="29"/>
      <c r="K420" s="28">
        <f t="shared" si="99"/>
        <v>0</v>
      </c>
      <c r="L420" s="31"/>
    </row>
    <row r="421" spans="1:12">
      <c r="A421" s="31">
        <v>376</v>
      </c>
      <c r="B421" s="27"/>
      <c r="C421" s="26"/>
      <c r="D421" s="28"/>
      <c r="E421" s="29"/>
      <c r="F421" s="28"/>
      <c r="G421" s="62" t="s">
        <v>450</v>
      </c>
      <c r="H421" s="26" t="s">
        <v>12</v>
      </c>
      <c r="I421" s="26">
        <v>1</v>
      </c>
      <c r="J421" s="29"/>
      <c r="K421" s="28">
        <f t="shared" si="99"/>
        <v>0</v>
      </c>
      <c r="L421" s="31"/>
    </row>
    <row r="422" spans="1:12">
      <c r="A422" s="31">
        <v>377</v>
      </c>
      <c r="B422" s="27"/>
      <c r="C422" s="26"/>
      <c r="D422" s="28"/>
      <c r="E422" s="29"/>
      <c r="F422" s="28"/>
      <c r="G422" s="62" t="s">
        <v>451</v>
      </c>
      <c r="H422" s="26" t="s">
        <v>12</v>
      </c>
      <c r="I422" s="26">
        <v>3</v>
      </c>
      <c r="J422" s="29"/>
      <c r="K422" s="28">
        <f t="shared" si="99"/>
        <v>0</v>
      </c>
      <c r="L422" s="31"/>
    </row>
    <row r="423" spans="1:12">
      <c r="A423" s="31">
        <v>378</v>
      </c>
      <c r="B423" s="27"/>
      <c r="C423" s="26"/>
      <c r="D423" s="28"/>
      <c r="E423" s="29"/>
      <c r="F423" s="28"/>
      <c r="G423" s="63" t="s">
        <v>500</v>
      </c>
      <c r="H423" s="65" t="s">
        <v>11</v>
      </c>
      <c r="I423" s="66">
        <v>10</v>
      </c>
      <c r="J423" s="54"/>
      <c r="K423" s="54">
        <f t="shared" ref="K423:K426" si="100">I423*J423</f>
        <v>0</v>
      </c>
      <c r="L423" s="31"/>
    </row>
    <row r="424" spans="1:12">
      <c r="A424" s="31">
        <v>379</v>
      </c>
      <c r="B424" s="27"/>
      <c r="C424" s="26"/>
      <c r="D424" s="28"/>
      <c r="E424" s="29"/>
      <c r="F424" s="28"/>
      <c r="G424" s="63" t="s">
        <v>501</v>
      </c>
      <c r="H424" s="65" t="s">
        <v>11</v>
      </c>
      <c r="I424" s="66">
        <v>4</v>
      </c>
      <c r="J424" s="54"/>
      <c r="K424" s="54">
        <f t="shared" si="100"/>
        <v>0</v>
      </c>
      <c r="L424" s="31"/>
    </row>
    <row r="425" spans="1:12">
      <c r="A425" s="31">
        <v>380</v>
      </c>
      <c r="B425" s="27"/>
      <c r="C425" s="26"/>
      <c r="D425" s="28"/>
      <c r="E425" s="29"/>
      <c r="F425" s="28"/>
      <c r="G425" s="63" t="s">
        <v>502</v>
      </c>
      <c r="H425" s="65" t="s">
        <v>12</v>
      </c>
      <c r="I425" s="66">
        <v>1</v>
      </c>
      <c r="J425" s="54"/>
      <c r="K425" s="54">
        <f t="shared" si="100"/>
        <v>0</v>
      </c>
      <c r="L425" s="31"/>
    </row>
    <row r="426" spans="1:12">
      <c r="A426" s="31">
        <v>381</v>
      </c>
      <c r="B426" s="27"/>
      <c r="C426" s="26"/>
      <c r="D426" s="28"/>
      <c r="E426" s="29"/>
      <c r="F426" s="28"/>
      <c r="G426" s="63" t="s">
        <v>498</v>
      </c>
      <c r="H426" s="65" t="s">
        <v>12</v>
      </c>
      <c r="I426" s="66">
        <v>1</v>
      </c>
      <c r="J426" s="54"/>
      <c r="K426" s="54">
        <f t="shared" si="100"/>
        <v>0</v>
      </c>
      <c r="L426" s="31"/>
    </row>
    <row r="427" spans="1:12">
      <c r="A427" s="31">
        <v>382</v>
      </c>
      <c r="B427" s="27"/>
      <c r="C427" s="26"/>
      <c r="D427" s="28"/>
      <c r="E427" s="29"/>
      <c r="F427" s="28"/>
      <c r="G427" s="62" t="s">
        <v>452</v>
      </c>
      <c r="H427" s="26" t="s">
        <v>11</v>
      </c>
      <c r="I427" s="28">
        <v>10</v>
      </c>
      <c r="J427" s="29"/>
      <c r="K427" s="28">
        <f t="shared" si="99"/>
        <v>0</v>
      </c>
      <c r="L427" s="31"/>
    </row>
    <row r="428" spans="1:12">
      <c r="A428" s="31">
        <v>383</v>
      </c>
      <c r="B428" s="27"/>
      <c r="C428" s="26"/>
      <c r="D428" s="28"/>
      <c r="E428" s="29"/>
      <c r="F428" s="28"/>
      <c r="G428" s="62" t="s">
        <v>453</v>
      </c>
      <c r="H428" s="26" t="s">
        <v>12</v>
      </c>
      <c r="I428" s="28">
        <v>1</v>
      </c>
      <c r="J428" s="29"/>
      <c r="K428" s="28">
        <f t="shared" si="99"/>
        <v>0</v>
      </c>
      <c r="L428" s="31"/>
    </row>
    <row r="429" spans="1:12">
      <c r="A429" s="31">
        <v>384</v>
      </c>
      <c r="B429" s="27"/>
      <c r="C429" s="26"/>
      <c r="D429" s="28"/>
      <c r="E429" s="29"/>
      <c r="F429" s="28"/>
      <c r="G429" s="62" t="s">
        <v>454</v>
      </c>
      <c r="H429" s="26" t="s">
        <v>12</v>
      </c>
      <c r="I429" s="28">
        <v>4</v>
      </c>
      <c r="J429" s="29"/>
      <c r="K429" s="28">
        <f t="shared" si="99"/>
        <v>0</v>
      </c>
      <c r="L429" s="31"/>
    </row>
    <row r="430" spans="1:12">
      <c r="A430" s="31">
        <v>385</v>
      </c>
      <c r="B430" s="27"/>
      <c r="C430" s="26"/>
      <c r="D430" s="28"/>
      <c r="E430" s="29"/>
      <c r="F430" s="28"/>
      <c r="G430" s="62" t="s">
        <v>455</v>
      </c>
      <c r="H430" s="26" t="s">
        <v>12</v>
      </c>
      <c r="I430" s="28">
        <v>4</v>
      </c>
      <c r="J430" s="29"/>
      <c r="K430" s="28">
        <f t="shared" si="99"/>
        <v>0</v>
      </c>
      <c r="L430" s="31"/>
    </row>
    <row r="431" spans="1:12">
      <c r="A431" s="31">
        <v>386</v>
      </c>
      <c r="B431" s="27"/>
      <c r="C431" s="26"/>
      <c r="D431" s="28"/>
      <c r="E431" s="29"/>
      <c r="F431" s="28"/>
      <c r="G431" s="62" t="s">
        <v>456</v>
      </c>
      <c r="H431" s="26" t="s">
        <v>12</v>
      </c>
      <c r="I431" s="28">
        <v>4</v>
      </c>
      <c r="J431" s="29"/>
      <c r="K431" s="28">
        <f t="shared" si="99"/>
        <v>0</v>
      </c>
      <c r="L431" s="31"/>
    </row>
    <row r="432" spans="1:12">
      <c r="A432" s="31">
        <v>387</v>
      </c>
      <c r="B432" s="27"/>
      <c r="C432" s="26"/>
      <c r="D432" s="28"/>
      <c r="E432" s="29"/>
      <c r="F432" s="28"/>
      <c r="G432" s="62" t="s">
        <v>457</v>
      </c>
      <c r="H432" s="26" t="s">
        <v>12</v>
      </c>
      <c r="I432" s="28">
        <v>4</v>
      </c>
      <c r="J432" s="29"/>
      <c r="K432" s="28">
        <f t="shared" si="99"/>
        <v>0</v>
      </c>
      <c r="L432" s="31"/>
    </row>
    <row r="433" spans="1:12">
      <c r="A433" s="31">
        <v>388</v>
      </c>
      <c r="B433" s="27"/>
      <c r="C433" s="26"/>
      <c r="D433" s="28"/>
      <c r="E433" s="29"/>
      <c r="F433" s="28"/>
      <c r="G433" s="62" t="s">
        <v>468</v>
      </c>
      <c r="H433" s="26" t="s">
        <v>459</v>
      </c>
      <c r="I433" s="28">
        <v>1</v>
      </c>
      <c r="J433" s="29"/>
      <c r="K433" s="28">
        <f t="shared" si="99"/>
        <v>0</v>
      </c>
      <c r="L433" s="31"/>
    </row>
    <row r="434" spans="1:12">
      <c r="A434" s="31">
        <v>389</v>
      </c>
      <c r="B434" s="27"/>
      <c r="C434" s="26"/>
      <c r="D434" s="28"/>
      <c r="E434" s="29"/>
      <c r="F434" s="28"/>
      <c r="G434" s="62" t="s">
        <v>469</v>
      </c>
      <c r="H434" s="26" t="s">
        <v>11</v>
      </c>
      <c r="I434" s="28">
        <v>4</v>
      </c>
      <c r="J434" s="29"/>
      <c r="K434" s="28">
        <f t="shared" si="99"/>
        <v>0</v>
      </c>
      <c r="L434" s="31"/>
    </row>
    <row r="435" spans="1:12">
      <c r="A435" s="31">
        <v>390</v>
      </c>
      <c r="B435" s="27"/>
      <c r="C435" s="26"/>
      <c r="D435" s="28"/>
      <c r="E435" s="29"/>
      <c r="F435" s="28"/>
      <c r="G435" s="62" t="s">
        <v>470</v>
      </c>
      <c r="H435" s="26" t="s">
        <v>12</v>
      </c>
      <c r="I435" s="28">
        <v>1</v>
      </c>
      <c r="J435" s="29"/>
      <c r="K435" s="28">
        <f t="shared" si="99"/>
        <v>0</v>
      </c>
      <c r="L435" s="31"/>
    </row>
    <row r="436" spans="1:12" ht="90">
      <c r="A436" s="31">
        <v>391</v>
      </c>
      <c r="B436" s="27" t="s">
        <v>429</v>
      </c>
      <c r="C436" s="26" t="s">
        <v>13</v>
      </c>
      <c r="D436" s="28">
        <v>6</v>
      </c>
      <c r="E436" s="29"/>
      <c r="F436" s="28">
        <f>D436*E436</f>
        <v>0</v>
      </c>
      <c r="G436" s="62"/>
      <c r="H436" s="26"/>
      <c r="I436" s="28"/>
      <c r="J436" s="29"/>
      <c r="K436" s="28"/>
      <c r="L436" s="31"/>
    </row>
    <row r="437" spans="1:12">
      <c r="A437" s="31">
        <v>392</v>
      </c>
      <c r="B437" s="27" t="s">
        <v>438</v>
      </c>
      <c r="C437" s="26" t="s">
        <v>13</v>
      </c>
      <c r="D437" s="28">
        <v>6</v>
      </c>
      <c r="E437" s="29"/>
      <c r="F437" s="28">
        <f t="shared" ref="F437:F438" si="101">D437*E437</f>
        <v>0</v>
      </c>
      <c r="G437" s="62"/>
      <c r="H437" s="26"/>
      <c r="I437" s="28"/>
      <c r="J437" s="29"/>
      <c r="K437" s="28"/>
      <c r="L437" s="31"/>
    </row>
    <row r="438" spans="1:12">
      <c r="A438" s="31">
        <v>393</v>
      </c>
      <c r="B438" s="27" t="s">
        <v>462</v>
      </c>
      <c r="C438" s="26" t="s">
        <v>11</v>
      </c>
      <c r="D438" s="28">
        <v>50</v>
      </c>
      <c r="E438" s="29"/>
      <c r="F438" s="28">
        <f t="shared" si="101"/>
        <v>0</v>
      </c>
      <c r="G438" s="62" t="s">
        <v>463</v>
      </c>
      <c r="H438" s="26" t="s">
        <v>11</v>
      </c>
      <c r="I438" s="28">
        <v>100</v>
      </c>
      <c r="J438" s="29"/>
      <c r="K438" s="28">
        <f t="shared" ref="K438:K445" si="102">J438*I438</f>
        <v>0</v>
      </c>
      <c r="L438" s="31"/>
    </row>
    <row r="439" spans="1:12">
      <c r="A439" s="31">
        <v>394</v>
      </c>
      <c r="B439" s="27"/>
      <c r="C439" s="26"/>
      <c r="D439" s="28"/>
      <c r="E439" s="29"/>
      <c r="F439" s="28"/>
      <c r="G439" s="61" t="s">
        <v>433</v>
      </c>
      <c r="H439" s="26" t="s">
        <v>13</v>
      </c>
      <c r="I439" s="28">
        <v>6</v>
      </c>
      <c r="J439" s="29"/>
      <c r="K439" s="28">
        <f t="shared" si="102"/>
        <v>0</v>
      </c>
      <c r="L439" s="31"/>
    </row>
    <row r="440" spans="1:12">
      <c r="A440" s="31">
        <v>395</v>
      </c>
      <c r="B440" s="27"/>
      <c r="C440" s="26"/>
      <c r="D440" s="28"/>
      <c r="E440" s="29"/>
      <c r="F440" s="28"/>
      <c r="G440" s="62" t="s">
        <v>460</v>
      </c>
      <c r="H440" s="26" t="s">
        <v>11</v>
      </c>
      <c r="I440" s="28">
        <v>50</v>
      </c>
      <c r="J440" s="29"/>
      <c r="K440" s="28">
        <f t="shared" si="102"/>
        <v>0</v>
      </c>
      <c r="L440" s="31"/>
    </row>
    <row r="441" spans="1:12">
      <c r="A441" s="31">
        <v>396</v>
      </c>
      <c r="B441" s="63"/>
      <c r="C441" s="67"/>
      <c r="D441" s="68"/>
      <c r="E441" s="69"/>
      <c r="F441" s="28"/>
      <c r="G441" s="62" t="s">
        <v>461</v>
      </c>
      <c r="H441" s="26" t="s">
        <v>11</v>
      </c>
      <c r="I441" s="28">
        <v>50</v>
      </c>
      <c r="J441" s="29"/>
      <c r="K441" s="28">
        <f t="shared" si="102"/>
        <v>0</v>
      </c>
      <c r="L441" s="31"/>
    </row>
    <row r="442" spans="1:12">
      <c r="A442" s="31">
        <v>397</v>
      </c>
      <c r="B442" s="63"/>
      <c r="C442" s="67"/>
      <c r="D442" s="68"/>
      <c r="E442" s="69"/>
      <c r="F442" s="28"/>
      <c r="G442" s="62" t="s">
        <v>464</v>
      </c>
      <c r="H442" s="26" t="s">
        <v>12</v>
      </c>
      <c r="I442" s="28">
        <v>8</v>
      </c>
      <c r="J442" s="29"/>
      <c r="K442" s="28">
        <f t="shared" si="102"/>
        <v>0</v>
      </c>
      <c r="L442" s="31"/>
    </row>
    <row r="443" spans="1:12">
      <c r="A443" s="31">
        <v>398</v>
      </c>
      <c r="B443" s="27" t="s">
        <v>458</v>
      </c>
      <c r="C443" s="70" t="s">
        <v>12</v>
      </c>
      <c r="D443" s="70">
        <v>1</v>
      </c>
      <c r="E443" s="69"/>
      <c r="F443" s="28">
        <f t="shared" ref="F443:F444" si="103">D443*E443</f>
        <v>0</v>
      </c>
      <c r="G443" s="62"/>
      <c r="H443" s="26"/>
      <c r="I443" s="28"/>
      <c r="J443" s="29"/>
      <c r="K443" s="28">
        <f t="shared" si="102"/>
        <v>0</v>
      </c>
      <c r="L443" s="31"/>
    </row>
    <row r="444" spans="1:12">
      <c r="A444" s="31">
        <v>399</v>
      </c>
      <c r="B444" s="63" t="s">
        <v>465</v>
      </c>
      <c r="C444" s="70" t="s">
        <v>12</v>
      </c>
      <c r="D444" s="70">
        <v>1</v>
      </c>
      <c r="E444" s="69"/>
      <c r="F444" s="28">
        <f t="shared" si="103"/>
        <v>0</v>
      </c>
      <c r="G444" s="62" t="s">
        <v>466</v>
      </c>
      <c r="H444" s="26" t="s">
        <v>12</v>
      </c>
      <c r="I444" s="28">
        <v>1</v>
      </c>
      <c r="J444" s="29"/>
      <c r="K444" s="28">
        <f t="shared" si="102"/>
        <v>0</v>
      </c>
      <c r="L444" s="31"/>
    </row>
    <row r="445" spans="1:12" ht="26.25" customHeight="1">
      <c r="A445" s="31">
        <v>400</v>
      </c>
      <c r="B445" s="63"/>
      <c r="C445" s="63"/>
      <c r="D445" s="70"/>
      <c r="E445" s="69"/>
      <c r="F445" s="28"/>
      <c r="G445" s="62" t="s">
        <v>467</v>
      </c>
      <c r="H445" s="26" t="s">
        <v>12</v>
      </c>
      <c r="I445" s="28">
        <v>1</v>
      </c>
      <c r="J445" s="29"/>
      <c r="K445" s="28">
        <f t="shared" si="102"/>
        <v>0</v>
      </c>
      <c r="L445" s="31"/>
    </row>
    <row r="446" spans="1:12">
      <c r="A446" s="98" t="s">
        <v>472</v>
      </c>
      <c r="B446" s="99"/>
      <c r="C446" s="99"/>
      <c r="D446" s="99"/>
      <c r="E446" s="99"/>
      <c r="F446" s="99"/>
      <c r="G446" s="99"/>
      <c r="H446" s="99"/>
      <c r="I446" s="99"/>
      <c r="J446" s="99"/>
      <c r="K446" s="99"/>
      <c r="L446" s="100"/>
    </row>
    <row r="447" spans="1:12" ht="176.25" customHeight="1">
      <c r="A447" s="71">
        <v>401</v>
      </c>
      <c r="B447" s="27" t="s">
        <v>473</v>
      </c>
      <c r="C447" s="70" t="s">
        <v>11</v>
      </c>
      <c r="D447" s="70">
        <v>100</v>
      </c>
      <c r="E447" s="69"/>
      <c r="F447" s="28">
        <f t="shared" ref="F447:F450" si="104">D447*E447</f>
        <v>0</v>
      </c>
      <c r="G447" s="62"/>
      <c r="H447" s="72"/>
      <c r="I447" s="28"/>
      <c r="J447" s="29"/>
      <c r="K447" s="28"/>
      <c r="L447" s="31"/>
    </row>
    <row r="448" spans="1:12">
      <c r="A448" s="98" t="s">
        <v>126</v>
      </c>
      <c r="B448" s="99"/>
      <c r="C448" s="99"/>
      <c r="D448" s="99"/>
      <c r="E448" s="99"/>
      <c r="F448" s="99"/>
      <c r="G448" s="99"/>
      <c r="H448" s="99"/>
      <c r="I448" s="99"/>
      <c r="J448" s="99"/>
      <c r="K448" s="99"/>
      <c r="L448" s="100"/>
    </row>
    <row r="449" spans="1:247" ht="36">
      <c r="A449" s="31">
        <v>402</v>
      </c>
      <c r="B449" s="63" t="s">
        <v>443</v>
      </c>
      <c r="C449" s="73" t="s">
        <v>444</v>
      </c>
      <c r="D449" s="73">
        <v>1</v>
      </c>
      <c r="E449" s="73"/>
      <c r="F449" s="28">
        <f t="shared" si="104"/>
        <v>0</v>
      </c>
      <c r="G449" s="61"/>
      <c r="H449" s="26"/>
      <c r="I449" s="28"/>
      <c r="J449" s="29"/>
      <c r="K449" s="28"/>
      <c r="L449" s="31"/>
    </row>
    <row r="450" spans="1:247" ht="36">
      <c r="A450" s="31">
        <v>403</v>
      </c>
      <c r="B450" s="63" t="s">
        <v>445</v>
      </c>
      <c r="C450" s="73" t="s">
        <v>444</v>
      </c>
      <c r="D450" s="73">
        <v>1</v>
      </c>
      <c r="E450" s="73"/>
      <c r="F450" s="28">
        <f t="shared" si="104"/>
        <v>0</v>
      </c>
      <c r="G450" s="61"/>
      <c r="H450" s="26"/>
      <c r="I450" s="28"/>
      <c r="J450" s="29"/>
      <c r="K450" s="28"/>
      <c r="L450" s="31"/>
    </row>
    <row r="451" spans="1:247">
      <c r="A451" s="96" t="s">
        <v>132</v>
      </c>
      <c r="B451" s="96"/>
      <c r="C451" s="96"/>
      <c r="D451" s="96"/>
      <c r="E451" s="97">
        <f>SUM(F16:F315)+SUM(F331:F450)</f>
        <v>0</v>
      </c>
      <c r="F451" s="97"/>
      <c r="G451" s="96" t="s">
        <v>133</v>
      </c>
      <c r="H451" s="96"/>
      <c r="I451" s="96"/>
      <c r="J451" s="97">
        <f>SUM(K16:K315)+SUM(K331:K450)</f>
        <v>0</v>
      </c>
      <c r="K451" s="97"/>
      <c r="L451" s="31"/>
    </row>
    <row r="452" spans="1:247">
      <c r="A452" s="91" t="s">
        <v>134</v>
      </c>
      <c r="B452" s="91"/>
      <c r="C452" s="91"/>
      <c r="D452" s="91"/>
      <c r="E452" s="92">
        <f>E451+J451</f>
        <v>0</v>
      </c>
      <c r="F452" s="92"/>
      <c r="G452" s="93"/>
      <c r="H452" s="93"/>
      <c r="I452" s="93"/>
      <c r="J452" s="93"/>
      <c r="K452" s="93"/>
      <c r="L452" s="93"/>
    </row>
    <row r="453" spans="1:247" ht="30.75" customHeight="1">
      <c r="A453" s="107" t="s">
        <v>136</v>
      </c>
      <c r="B453" s="107"/>
      <c r="C453" s="107"/>
      <c r="D453" s="107"/>
      <c r="E453" s="107"/>
      <c r="F453" s="107"/>
      <c r="G453" s="107"/>
      <c r="H453" s="107"/>
      <c r="I453" s="107"/>
      <c r="J453" s="107"/>
      <c r="K453" s="107"/>
      <c r="L453" s="107"/>
    </row>
    <row r="454" spans="1:247" ht="27" customHeight="1">
      <c r="A454" s="13" t="s">
        <v>137</v>
      </c>
      <c r="B454" s="12"/>
      <c r="C454" s="16"/>
      <c r="D454" s="16"/>
      <c r="E454" s="16"/>
      <c r="F454" s="16"/>
      <c r="G454" s="12"/>
      <c r="H454" s="16"/>
      <c r="I454" s="16"/>
    </row>
    <row r="455" spans="1:247" ht="117" customHeight="1">
      <c r="A455" s="111" t="s">
        <v>533</v>
      </c>
      <c r="B455" s="111"/>
      <c r="C455" s="111"/>
      <c r="D455" s="111"/>
      <c r="E455" s="111"/>
      <c r="F455" s="111"/>
      <c r="G455" s="111"/>
      <c r="H455" s="111"/>
      <c r="I455" s="111"/>
      <c r="J455" s="111"/>
      <c r="K455" s="111"/>
      <c r="L455" s="111"/>
    </row>
    <row r="456" spans="1:247" s="10" customFormat="1" ht="60" customHeight="1">
      <c r="A456" s="109" t="s">
        <v>534</v>
      </c>
      <c r="B456" s="110"/>
      <c r="C456" s="110"/>
      <c r="D456" s="110"/>
      <c r="E456" s="110"/>
      <c r="F456" s="110"/>
      <c r="G456" s="110"/>
      <c r="H456" s="110"/>
      <c r="I456" s="110"/>
      <c r="J456" s="110"/>
      <c r="K456" s="110"/>
      <c r="L456" s="110"/>
    </row>
    <row r="457" spans="1:247" s="11" customFormat="1" ht="54" customHeight="1">
      <c r="A457" s="109" t="s">
        <v>548</v>
      </c>
      <c r="B457" s="110"/>
      <c r="C457" s="110"/>
      <c r="D457" s="110"/>
      <c r="E457" s="110"/>
      <c r="F457" s="110"/>
      <c r="G457" s="110"/>
      <c r="H457" s="17"/>
      <c r="I457" s="18"/>
      <c r="J457" s="18"/>
      <c r="K457" s="18"/>
    </row>
    <row r="458" spans="1:247" s="9" customFormat="1" ht="31.2" customHeight="1">
      <c r="A458" s="109" t="s">
        <v>549</v>
      </c>
      <c r="B458" s="110"/>
      <c r="C458" s="110"/>
      <c r="D458" s="110"/>
      <c r="E458" s="110"/>
      <c r="F458" s="110"/>
      <c r="G458" s="110"/>
      <c r="H458" s="19"/>
      <c r="I458" s="20"/>
      <c r="J458" s="20"/>
      <c r="K458" s="20"/>
    </row>
    <row r="459" spans="1:247" s="9" customFormat="1" ht="30.75" customHeight="1">
      <c r="A459" s="110" t="s">
        <v>535</v>
      </c>
      <c r="B459" s="110"/>
      <c r="C459" s="110"/>
      <c r="D459" s="110"/>
      <c r="E459" s="110"/>
      <c r="F459" s="110"/>
      <c r="G459" s="110"/>
      <c r="H459" s="19"/>
      <c r="I459" s="20"/>
      <c r="J459" s="20"/>
      <c r="K459" s="20"/>
    </row>
    <row r="460" spans="1:247" s="9" customFormat="1" ht="17.399999999999999">
      <c r="A460" s="108" t="s">
        <v>536</v>
      </c>
      <c r="B460" s="108"/>
      <c r="C460" s="108"/>
      <c r="D460" s="108"/>
      <c r="E460" s="78"/>
      <c r="F460" s="78"/>
      <c r="G460" s="79"/>
      <c r="H460" s="80"/>
      <c r="I460" s="80"/>
      <c r="J460" s="80"/>
      <c r="K460" s="81"/>
      <c r="L460" s="81"/>
    </row>
    <row r="461" spans="1:247">
      <c r="A461" s="108" t="s">
        <v>6</v>
      </c>
      <c r="B461" s="108"/>
      <c r="C461" s="108"/>
      <c r="D461" s="108"/>
      <c r="E461" s="108"/>
      <c r="F461" s="108"/>
      <c r="G461" s="108"/>
      <c r="H461" s="82"/>
      <c r="I461" s="82"/>
      <c r="J461" s="82"/>
      <c r="K461" s="82"/>
      <c r="L461" s="82"/>
    </row>
    <row r="462" spans="1:247">
      <c r="A462" s="108" t="s">
        <v>537</v>
      </c>
      <c r="B462" s="108"/>
      <c r="C462" s="108"/>
      <c r="D462" s="108"/>
      <c r="E462" s="108"/>
      <c r="F462" s="108"/>
      <c r="G462" s="108"/>
      <c r="H462" s="82"/>
      <c r="I462" s="82"/>
      <c r="J462" s="82"/>
      <c r="K462" s="82"/>
      <c r="L462" s="82"/>
    </row>
    <row r="463" spans="1:247">
      <c r="A463" s="112" t="s">
        <v>538</v>
      </c>
      <c r="B463" s="112"/>
      <c r="C463" s="112"/>
      <c r="D463" s="112"/>
      <c r="E463" s="112"/>
      <c r="F463" s="112"/>
      <c r="G463" s="112"/>
      <c r="H463" s="82"/>
      <c r="I463" s="82"/>
      <c r="J463" s="82"/>
      <c r="K463" s="82"/>
      <c r="L463" s="82"/>
    </row>
    <row r="464" spans="1:247" s="6" customFormat="1" ht="21.75" customHeight="1">
      <c r="A464" s="108" t="s">
        <v>539</v>
      </c>
      <c r="B464" s="108"/>
      <c r="C464" s="108"/>
      <c r="D464" s="108"/>
      <c r="E464" s="108"/>
      <c r="F464" s="108"/>
      <c r="G464" s="108"/>
      <c r="H464" s="82"/>
      <c r="I464" s="82"/>
      <c r="J464" s="82"/>
      <c r="K464" s="82"/>
      <c r="L464" s="82"/>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BB464" s="5"/>
      <c r="BC464" s="5"/>
      <c r="BD464" s="5"/>
      <c r="BE464" s="5"/>
      <c r="BF464" s="5"/>
      <c r="BG464" s="5"/>
      <c r="BH464" s="5"/>
      <c r="BI464" s="5"/>
      <c r="BJ464" s="5"/>
      <c r="BK464" s="5"/>
      <c r="BL464" s="5"/>
      <c r="BM464" s="5"/>
      <c r="BN464" s="5"/>
      <c r="BO464" s="5"/>
      <c r="BP464" s="5"/>
      <c r="BQ464" s="5"/>
      <c r="BR464" s="5"/>
      <c r="BS464" s="5"/>
      <c r="BT464" s="5"/>
      <c r="BU464" s="5"/>
      <c r="BV464" s="5"/>
      <c r="BW464" s="5"/>
      <c r="BX464" s="5"/>
      <c r="BY464" s="5"/>
      <c r="BZ464" s="5"/>
      <c r="CA464" s="5"/>
      <c r="CB464" s="5"/>
      <c r="CC464" s="5"/>
      <c r="CD464" s="5"/>
      <c r="CE464" s="5"/>
      <c r="CF464" s="5"/>
      <c r="CG464" s="5"/>
      <c r="CH464" s="5"/>
      <c r="CI464" s="5"/>
      <c r="CJ464" s="5"/>
      <c r="CK464" s="5"/>
      <c r="CL464" s="5"/>
      <c r="CM464" s="5"/>
      <c r="CN464" s="5"/>
      <c r="CO464" s="5"/>
      <c r="CP464" s="5"/>
      <c r="CQ464" s="5"/>
      <c r="CR464" s="5"/>
      <c r="CS464" s="5"/>
      <c r="CT464" s="5"/>
      <c r="CU464" s="5"/>
      <c r="CV464" s="5"/>
      <c r="CW464" s="5"/>
      <c r="CX464" s="5"/>
      <c r="CY464" s="5"/>
      <c r="CZ464" s="5"/>
      <c r="DA464" s="5"/>
      <c r="DB464" s="5"/>
      <c r="DC464" s="5"/>
      <c r="DD464" s="5"/>
      <c r="DE464" s="5"/>
      <c r="DF464" s="5"/>
      <c r="DG464" s="5"/>
      <c r="DH464" s="5"/>
      <c r="DI464" s="5"/>
      <c r="DJ464" s="5"/>
      <c r="DK464" s="5"/>
      <c r="DL464" s="5"/>
      <c r="DM464" s="5"/>
      <c r="DN464" s="5"/>
      <c r="DO464" s="5"/>
      <c r="DP464" s="5"/>
      <c r="DQ464" s="5"/>
      <c r="DR464" s="5"/>
      <c r="DS464" s="5"/>
      <c r="DT464" s="5"/>
      <c r="DU464" s="5"/>
      <c r="DV464" s="5"/>
      <c r="DW464" s="5"/>
      <c r="DX464" s="5"/>
      <c r="DY464" s="5"/>
      <c r="DZ464" s="5"/>
      <c r="EA464" s="5"/>
      <c r="EB464" s="5"/>
      <c r="EC464" s="5"/>
      <c r="ED464" s="5"/>
      <c r="EE464" s="5"/>
      <c r="EF464" s="5"/>
      <c r="EG464" s="5"/>
      <c r="EH464" s="5"/>
      <c r="EI464" s="5"/>
      <c r="EJ464" s="5"/>
      <c r="EK464" s="5"/>
      <c r="EL464" s="5"/>
      <c r="EM464" s="5"/>
      <c r="EN464" s="5"/>
      <c r="EO464" s="5"/>
      <c r="EP464" s="5"/>
      <c r="EQ464" s="5"/>
      <c r="ER464" s="5"/>
      <c r="ES464" s="5"/>
      <c r="ET464" s="5"/>
      <c r="EU464" s="5"/>
      <c r="EV464" s="5"/>
      <c r="EW464" s="5"/>
      <c r="EX464" s="5"/>
      <c r="EY464" s="5"/>
      <c r="EZ464" s="5"/>
      <c r="FA464" s="5"/>
      <c r="FB464" s="5"/>
      <c r="FC464" s="5"/>
      <c r="FD464" s="5"/>
      <c r="FE464" s="5"/>
      <c r="FF464" s="5"/>
      <c r="FG464" s="5"/>
      <c r="FH464" s="5"/>
      <c r="FI464" s="5"/>
      <c r="FJ464" s="5"/>
      <c r="FK464" s="5"/>
      <c r="FL464" s="5"/>
      <c r="FM464" s="5"/>
      <c r="FN464" s="5"/>
      <c r="FO464" s="5"/>
      <c r="FP464" s="5"/>
      <c r="FQ464" s="5"/>
      <c r="FR464" s="5"/>
      <c r="FS464" s="5"/>
      <c r="FT464" s="5"/>
      <c r="FU464" s="5"/>
      <c r="FV464" s="5"/>
      <c r="FW464" s="5"/>
      <c r="FX464" s="5"/>
      <c r="FY464" s="5"/>
      <c r="FZ464" s="5"/>
      <c r="GA464" s="5"/>
      <c r="GB464" s="5"/>
      <c r="GC464" s="5"/>
      <c r="GD464" s="5"/>
      <c r="GE464" s="5"/>
      <c r="GF464" s="5"/>
      <c r="GG464" s="5"/>
      <c r="GH464" s="5"/>
      <c r="GI464" s="5"/>
      <c r="GJ464" s="5"/>
      <c r="GK464" s="5"/>
      <c r="GL464" s="5"/>
      <c r="GM464" s="5"/>
      <c r="GN464" s="5"/>
      <c r="GO464" s="5"/>
      <c r="GP464" s="5"/>
      <c r="GQ464" s="5"/>
      <c r="GR464" s="5"/>
      <c r="GS464" s="5"/>
      <c r="GT464" s="5"/>
      <c r="GU464" s="5"/>
      <c r="GV464" s="5"/>
      <c r="GW464" s="5"/>
      <c r="GX464" s="5"/>
      <c r="GY464" s="5"/>
      <c r="GZ464" s="5"/>
      <c r="HA464" s="5"/>
      <c r="HB464" s="5"/>
      <c r="HC464" s="5"/>
      <c r="HD464" s="5"/>
      <c r="HE464" s="5"/>
      <c r="HF464" s="5"/>
      <c r="HG464" s="5"/>
      <c r="HH464" s="5"/>
      <c r="HI464" s="5"/>
      <c r="HJ464" s="5"/>
      <c r="HK464" s="5"/>
      <c r="HL464" s="5"/>
      <c r="HM464" s="5"/>
      <c r="HN464" s="5"/>
      <c r="HO464" s="5"/>
      <c r="HP464" s="5"/>
      <c r="HQ464" s="5"/>
      <c r="HR464" s="5"/>
      <c r="HS464" s="5"/>
      <c r="HT464" s="5"/>
      <c r="HU464" s="5"/>
      <c r="HV464" s="5"/>
      <c r="HW464" s="5"/>
      <c r="HX464" s="5"/>
      <c r="HY464" s="5"/>
      <c r="HZ464" s="5"/>
      <c r="IA464" s="5"/>
      <c r="IB464" s="5"/>
      <c r="IC464" s="5"/>
      <c r="ID464" s="5"/>
      <c r="IE464" s="5"/>
      <c r="IF464" s="5"/>
      <c r="IG464" s="5"/>
      <c r="IH464" s="5"/>
      <c r="II464" s="5"/>
      <c r="IJ464" s="5"/>
      <c r="IK464" s="5"/>
      <c r="IL464" s="5"/>
      <c r="IM464" s="5"/>
    </row>
    <row r="465" spans="1:247" s="6" customFormat="1">
      <c r="A465" s="108" t="s">
        <v>540</v>
      </c>
      <c r="B465" s="108"/>
      <c r="C465" s="108"/>
      <c r="D465" s="108"/>
      <c r="E465" s="108"/>
      <c r="F465" s="108"/>
      <c r="G465" s="108"/>
      <c r="H465" s="83"/>
      <c r="I465" s="83"/>
      <c r="J465" s="83"/>
      <c r="K465" s="83"/>
      <c r="L465" s="83"/>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c r="BA465" s="5"/>
      <c r="BB465" s="5"/>
      <c r="BC465" s="5"/>
      <c r="BD465" s="5"/>
      <c r="BE465" s="5"/>
      <c r="BF465" s="5"/>
      <c r="BG465" s="5"/>
      <c r="BH465" s="5"/>
      <c r="BI465" s="5"/>
      <c r="BJ465" s="5"/>
      <c r="BK465" s="5"/>
      <c r="BL465" s="5"/>
      <c r="BM465" s="5"/>
      <c r="BN465" s="5"/>
      <c r="BO465" s="5"/>
      <c r="BP465" s="5"/>
      <c r="BQ465" s="5"/>
      <c r="BR465" s="5"/>
      <c r="BS465" s="5"/>
      <c r="BT465" s="5"/>
      <c r="BU465" s="5"/>
      <c r="BV465" s="5"/>
      <c r="BW465" s="5"/>
      <c r="BX465" s="5"/>
      <c r="BY465" s="5"/>
      <c r="BZ465" s="5"/>
      <c r="CA465" s="5"/>
      <c r="CB465" s="5"/>
      <c r="CC465" s="5"/>
      <c r="CD465" s="5"/>
      <c r="CE465" s="5"/>
      <c r="CF465" s="5"/>
      <c r="CG465" s="5"/>
      <c r="CH465" s="5"/>
      <c r="CI465" s="5"/>
      <c r="CJ465" s="5"/>
      <c r="CK465" s="5"/>
      <c r="CL465" s="5"/>
      <c r="CM465" s="5"/>
      <c r="CN465" s="5"/>
      <c r="CO465" s="5"/>
      <c r="CP465" s="5"/>
      <c r="CQ465" s="5"/>
      <c r="CR465" s="5"/>
      <c r="CS465" s="5"/>
      <c r="CT465" s="5"/>
      <c r="CU465" s="5"/>
      <c r="CV465" s="5"/>
      <c r="CW465" s="5"/>
      <c r="CX465" s="5"/>
      <c r="CY465" s="5"/>
      <c r="CZ465" s="5"/>
      <c r="DA465" s="5"/>
      <c r="DB465" s="5"/>
      <c r="DC465" s="5"/>
      <c r="DD465" s="5"/>
      <c r="DE465" s="5"/>
      <c r="DF465" s="5"/>
      <c r="DG465" s="5"/>
      <c r="DH465" s="5"/>
      <c r="DI465" s="5"/>
      <c r="DJ465" s="5"/>
      <c r="DK465" s="5"/>
      <c r="DL465" s="5"/>
      <c r="DM465" s="5"/>
      <c r="DN465" s="5"/>
      <c r="DO465" s="5"/>
      <c r="DP465" s="5"/>
      <c r="DQ465" s="5"/>
      <c r="DR465" s="5"/>
      <c r="DS465" s="5"/>
      <c r="DT465" s="5"/>
      <c r="DU465" s="5"/>
      <c r="DV465" s="5"/>
      <c r="DW465" s="5"/>
      <c r="DX465" s="5"/>
      <c r="DY465" s="5"/>
      <c r="DZ465" s="5"/>
      <c r="EA465" s="5"/>
      <c r="EB465" s="5"/>
      <c r="EC465" s="5"/>
      <c r="ED465" s="5"/>
      <c r="EE465" s="5"/>
      <c r="EF465" s="5"/>
      <c r="EG465" s="5"/>
      <c r="EH465" s="5"/>
      <c r="EI465" s="5"/>
      <c r="EJ465" s="5"/>
      <c r="EK465" s="5"/>
      <c r="EL465" s="5"/>
      <c r="EM465" s="5"/>
      <c r="EN465" s="5"/>
      <c r="EO465" s="5"/>
      <c r="EP465" s="5"/>
      <c r="EQ465" s="5"/>
      <c r="ER465" s="5"/>
      <c r="ES465" s="5"/>
      <c r="ET465" s="5"/>
      <c r="EU465" s="5"/>
      <c r="EV465" s="5"/>
      <c r="EW465" s="5"/>
      <c r="EX465" s="5"/>
      <c r="EY465" s="5"/>
      <c r="EZ465" s="5"/>
      <c r="FA465" s="5"/>
      <c r="FB465" s="5"/>
      <c r="FC465" s="5"/>
      <c r="FD465" s="5"/>
      <c r="FE465" s="5"/>
      <c r="FF465" s="5"/>
      <c r="FG465" s="5"/>
      <c r="FH465" s="5"/>
      <c r="FI465" s="5"/>
      <c r="FJ465" s="5"/>
      <c r="FK465" s="5"/>
      <c r="FL465" s="5"/>
      <c r="FM465" s="5"/>
      <c r="FN465" s="5"/>
      <c r="FO465" s="5"/>
      <c r="FP465" s="5"/>
      <c r="FQ465" s="5"/>
      <c r="FR465" s="5"/>
      <c r="FS465" s="5"/>
      <c r="FT465" s="5"/>
      <c r="FU465" s="5"/>
      <c r="FV465" s="5"/>
      <c r="FW465" s="5"/>
      <c r="FX465" s="5"/>
      <c r="FY465" s="5"/>
      <c r="FZ465" s="5"/>
      <c r="GA465" s="5"/>
      <c r="GB465" s="5"/>
      <c r="GC465" s="5"/>
      <c r="GD465" s="5"/>
      <c r="GE465" s="5"/>
      <c r="GF465" s="5"/>
      <c r="GG465" s="5"/>
      <c r="GH465" s="5"/>
      <c r="GI465" s="5"/>
      <c r="GJ465" s="5"/>
      <c r="GK465" s="5"/>
      <c r="GL465" s="5"/>
      <c r="GM465" s="5"/>
      <c r="GN465" s="5"/>
      <c r="GO465" s="5"/>
      <c r="GP465" s="5"/>
      <c r="GQ465" s="5"/>
      <c r="GR465" s="5"/>
      <c r="GS465" s="5"/>
      <c r="GT465" s="5"/>
      <c r="GU465" s="5"/>
      <c r="GV465" s="5"/>
      <c r="GW465" s="5"/>
      <c r="GX465" s="5"/>
      <c r="GY465" s="5"/>
      <c r="GZ465" s="5"/>
      <c r="HA465" s="5"/>
      <c r="HB465" s="5"/>
      <c r="HC465" s="5"/>
      <c r="HD465" s="5"/>
      <c r="HE465" s="5"/>
      <c r="HF465" s="5"/>
      <c r="HG465" s="5"/>
      <c r="HH465" s="5"/>
      <c r="HI465" s="5"/>
      <c r="HJ465" s="5"/>
      <c r="HK465" s="5"/>
      <c r="HL465" s="5"/>
      <c r="HM465" s="5"/>
      <c r="HN465" s="5"/>
      <c r="HO465" s="5"/>
      <c r="HP465" s="5"/>
      <c r="HQ465" s="5"/>
      <c r="HR465" s="5"/>
      <c r="HS465" s="5"/>
      <c r="HT465" s="5"/>
      <c r="HU465" s="5"/>
      <c r="HV465" s="5"/>
      <c r="HW465" s="5"/>
      <c r="HX465" s="5"/>
      <c r="HY465" s="5"/>
      <c r="HZ465" s="5"/>
      <c r="IA465" s="5"/>
      <c r="IB465" s="5"/>
      <c r="IC465" s="5"/>
      <c r="ID465" s="5"/>
      <c r="IE465" s="5"/>
      <c r="IF465" s="5"/>
      <c r="IG465" s="5"/>
      <c r="IH465" s="5"/>
      <c r="II465" s="5"/>
      <c r="IJ465" s="5"/>
      <c r="IK465" s="5"/>
      <c r="IL465" s="5"/>
      <c r="IM465" s="5"/>
    </row>
    <row r="466" spans="1:247" s="6" customFormat="1">
      <c r="A466" s="108" t="s">
        <v>541</v>
      </c>
      <c r="B466" s="108"/>
      <c r="C466" s="108"/>
      <c r="D466" s="108"/>
      <c r="E466" s="108"/>
      <c r="F466" s="108"/>
      <c r="G466" s="108"/>
      <c r="H466" s="83"/>
      <c r="I466" s="83"/>
      <c r="J466" s="83"/>
      <c r="K466" s="83"/>
      <c r="L466" s="83"/>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c r="BA466" s="5"/>
      <c r="BB466" s="5"/>
      <c r="BC466" s="5"/>
      <c r="BD466" s="5"/>
      <c r="BE466" s="5"/>
      <c r="BF466" s="5"/>
      <c r="BG466" s="5"/>
      <c r="BH466" s="5"/>
      <c r="BI466" s="5"/>
      <c r="BJ466" s="5"/>
      <c r="BK466" s="5"/>
      <c r="BL466" s="5"/>
      <c r="BM466" s="5"/>
      <c r="BN466" s="5"/>
      <c r="BO466" s="5"/>
      <c r="BP466" s="5"/>
      <c r="BQ466" s="5"/>
      <c r="BR466" s="5"/>
      <c r="BS466" s="5"/>
      <c r="BT466" s="5"/>
      <c r="BU466" s="5"/>
      <c r="BV466" s="5"/>
      <c r="BW466" s="5"/>
      <c r="BX466" s="5"/>
      <c r="BY466" s="5"/>
      <c r="BZ466" s="5"/>
      <c r="CA466" s="5"/>
      <c r="CB466" s="5"/>
      <c r="CC466" s="5"/>
      <c r="CD466" s="5"/>
      <c r="CE466" s="5"/>
      <c r="CF466" s="5"/>
      <c r="CG466" s="5"/>
      <c r="CH466" s="5"/>
      <c r="CI466" s="5"/>
      <c r="CJ466" s="5"/>
      <c r="CK466" s="5"/>
      <c r="CL466" s="5"/>
      <c r="CM466" s="5"/>
      <c r="CN466" s="5"/>
      <c r="CO466" s="5"/>
      <c r="CP466" s="5"/>
      <c r="CQ466" s="5"/>
      <c r="CR466" s="5"/>
      <c r="CS466" s="5"/>
      <c r="CT466" s="5"/>
      <c r="CU466" s="5"/>
      <c r="CV466" s="5"/>
      <c r="CW466" s="5"/>
      <c r="CX466" s="5"/>
      <c r="CY466" s="5"/>
      <c r="CZ466" s="5"/>
      <c r="DA466" s="5"/>
      <c r="DB466" s="5"/>
      <c r="DC466" s="5"/>
      <c r="DD466" s="5"/>
      <c r="DE466" s="5"/>
      <c r="DF466" s="5"/>
      <c r="DG466" s="5"/>
      <c r="DH466" s="5"/>
      <c r="DI466" s="5"/>
      <c r="DJ466" s="5"/>
      <c r="DK466" s="5"/>
      <c r="DL466" s="5"/>
      <c r="DM466" s="5"/>
      <c r="DN466" s="5"/>
      <c r="DO466" s="5"/>
      <c r="DP466" s="5"/>
      <c r="DQ466" s="5"/>
      <c r="DR466" s="5"/>
      <c r="DS466" s="5"/>
      <c r="DT466" s="5"/>
      <c r="DU466" s="5"/>
      <c r="DV466" s="5"/>
      <c r="DW466" s="5"/>
      <c r="DX466" s="5"/>
      <c r="DY466" s="5"/>
      <c r="DZ466" s="5"/>
      <c r="EA466" s="5"/>
      <c r="EB466" s="5"/>
      <c r="EC466" s="5"/>
      <c r="ED466" s="5"/>
      <c r="EE466" s="5"/>
      <c r="EF466" s="5"/>
      <c r="EG466" s="5"/>
      <c r="EH466" s="5"/>
      <c r="EI466" s="5"/>
      <c r="EJ466" s="5"/>
      <c r="EK466" s="5"/>
      <c r="EL466" s="5"/>
      <c r="EM466" s="5"/>
      <c r="EN466" s="5"/>
      <c r="EO466" s="5"/>
      <c r="EP466" s="5"/>
      <c r="EQ466" s="5"/>
      <c r="ER466" s="5"/>
      <c r="ES466" s="5"/>
      <c r="ET466" s="5"/>
      <c r="EU466" s="5"/>
      <c r="EV466" s="5"/>
      <c r="EW466" s="5"/>
      <c r="EX466" s="5"/>
      <c r="EY466" s="5"/>
      <c r="EZ466" s="5"/>
      <c r="FA466" s="5"/>
      <c r="FB466" s="5"/>
      <c r="FC466" s="5"/>
      <c r="FD466" s="5"/>
      <c r="FE466" s="5"/>
      <c r="FF466" s="5"/>
      <c r="FG466" s="5"/>
      <c r="FH466" s="5"/>
      <c r="FI466" s="5"/>
      <c r="FJ466" s="5"/>
      <c r="FK466" s="5"/>
      <c r="FL466" s="5"/>
      <c r="FM466" s="5"/>
      <c r="FN466" s="5"/>
      <c r="FO466" s="5"/>
      <c r="FP466" s="5"/>
      <c r="FQ466" s="5"/>
      <c r="FR466" s="5"/>
      <c r="FS466" s="5"/>
      <c r="FT466" s="5"/>
      <c r="FU466" s="5"/>
      <c r="FV466" s="5"/>
      <c r="FW466" s="5"/>
      <c r="FX466" s="5"/>
      <c r="FY466" s="5"/>
      <c r="FZ466" s="5"/>
      <c r="GA466" s="5"/>
      <c r="GB466" s="5"/>
      <c r="GC466" s="5"/>
      <c r="GD466" s="5"/>
      <c r="GE466" s="5"/>
      <c r="GF466" s="5"/>
      <c r="GG466" s="5"/>
      <c r="GH466" s="5"/>
      <c r="GI466" s="5"/>
      <c r="GJ466" s="5"/>
      <c r="GK466" s="5"/>
      <c r="GL466" s="5"/>
      <c r="GM466" s="5"/>
      <c r="GN466" s="5"/>
      <c r="GO466" s="5"/>
      <c r="GP466" s="5"/>
      <c r="GQ466" s="5"/>
      <c r="GR466" s="5"/>
      <c r="GS466" s="5"/>
      <c r="GT466" s="5"/>
      <c r="GU466" s="5"/>
      <c r="GV466" s="5"/>
      <c r="GW466" s="5"/>
      <c r="GX466" s="5"/>
      <c r="GY466" s="5"/>
      <c r="GZ466" s="5"/>
      <c r="HA466" s="5"/>
      <c r="HB466" s="5"/>
      <c r="HC466" s="5"/>
      <c r="HD466" s="5"/>
      <c r="HE466" s="5"/>
      <c r="HF466" s="5"/>
      <c r="HG466" s="5"/>
      <c r="HH466" s="5"/>
      <c r="HI466" s="5"/>
      <c r="HJ466" s="5"/>
      <c r="HK466" s="5"/>
      <c r="HL466" s="5"/>
      <c r="HM466" s="5"/>
      <c r="HN466" s="5"/>
      <c r="HO466" s="5"/>
      <c r="HP466" s="5"/>
      <c r="HQ466" s="5"/>
      <c r="HR466" s="5"/>
      <c r="HS466" s="5"/>
      <c r="HT466" s="5"/>
      <c r="HU466" s="5"/>
      <c r="HV466" s="5"/>
      <c r="HW466" s="5"/>
      <c r="HX466" s="5"/>
      <c r="HY466" s="5"/>
      <c r="HZ466" s="5"/>
      <c r="IA466" s="5"/>
      <c r="IB466" s="5"/>
      <c r="IC466" s="5"/>
      <c r="ID466" s="5"/>
      <c r="IE466" s="5"/>
      <c r="IF466" s="5"/>
      <c r="IG466" s="5"/>
      <c r="IH466" s="5"/>
      <c r="II466" s="5"/>
      <c r="IJ466" s="5"/>
      <c r="IK466" s="5"/>
      <c r="IL466" s="5"/>
      <c r="IM466" s="5"/>
    </row>
    <row r="467" spans="1:247" s="6" customFormat="1" ht="15.6">
      <c r="A467" s="8"/>
      <c r="B467" s="88"/>
      <c r="C467" s="88"/>
      <c r="D467" s="88"/>
      <c r="E467" s="88"/>
      <c r="F467" s="21"/>
      <c r="G467" s="4"/>
      <c r="H467" s="3"/>
      <c r="I467" s="21"/>
      <c r="J467" s="21"/>
      <c r="K467" s="21"/>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c r="BF467" s="5"/>
      <c r="BG467" s="5"/>
      <c r="BH467" s="5"/>
      <c r="BI467" s="5"/>
      <c r="BJ467" s="5"/>
      <c r="BK467" s="5"/>
      <c r="BL467" s="5"/>
      <c r="BM467" s="5"/>
      <c r="BN467" s="5"/>
      <c r="BO467" s="5"/>
      <c r="BP467" s="5"/>
      <c r="BQ467" s="5"/>
      <c r="BR467" s="5"/>
      <c r="BS467" s="5"/>
      <c r="BT467" s="5"/>
      <c r="BU467" s="5"/>
      <c r="BV467" s="5"/>
      <c r="BW467" s="5"/>
      <c r="BX467" s="5"/>
      <c r="BY467" s="5"/>
      <c r="BZ467" s="5"/>
      <c r="CA467" s="5"/>
      <c r="CB467" s="5"/>
      <c r="CC467" s="5"/>
      <c r="CD467" s="5"/>
      <c r="CE467" s="5"/>
      <c r="CF467" s="5"/>
      <c r="CG467" s="5"/>
      <c r="CH467" s="5"/>
      <c r="CI467" s="5"/>
      <c r="CJ467" s="5"/>
      <c r="CK467" s="5"/>
      <c r="CL467" s="5"/>
      <c r="CM467" s="5"/>
      <c r="CN467" s="5"/>
      <c r="CO467" s="5"/>
      <c r="CP467" s="5"/>
      <c r="CQ467" s="5"/>
      <c r="CR467" s="5"/>
      <c r="CS467" s="5"/>
      <c r="CT467" s="5"/>
      <c r="CU467" s="5"/>
      <c r="CV467" s="5"/>
      <c r="CW467" s="5"/>
      <c r="CX467" s="5"/>
      <c r="CY467" s="5"/>
      <c r="CZ467" s="5"/>
      <c r="DA467" s="5"/>
      <c r="DB467" s="5"/>
      <c r="DC467" s="5"/>
      <c r="DD467" s="5"/>
      <c r="DE467" s="5"/>
      <c r="DF467" s="5"/>
      <c r="DG467" s="5"/>
      <c r="DH467" s="5"/>
      <c r="DI467" s="5"/>
      <c r="DJ467" s="5"/>
      <c r="DK467" s="5"/>
      <c r="DL467" s="5"/>
      <c r="DM467" s="5"/>
      <c r="DN467" s="5"/>
      <c r="DO467" s="5"/>
      <c r="DP467" s="5"/>
      <c r="DQ467" s="5"/>
      <c r="DR467" s="5"/>
      <c r="DS467" s="5"/>
      <c r="DT467" s="5"/>
      <c r="DU467" s="5"/>
      <c r="DV467" s="5"/>
      <c r="DW467" s="5"/>
      <c r="DX467" s="5"/>
      <c r="DY467" s="5"/>
      <c r="DZ467" s="5"/>
      <c r="EA467" s="5"/>
      <c r="EB467" s="5"/>
      <c r="EC467" s="5"/>
      <c r="ED467" s="5"/>
      <c r="EE467" s="5"/>
      <c r="EF467" s="5"/>
      <c r="EG467" s="5"/>
      <c r="EH467" s="5"/>
      <c r="EI467" s="5"/>
      <c r="EJ467" s="5"/>
      <c r="EK467" s="5"/>
      <c r="EL467" s="5"/>
      <c r="EM467" s="5"/>
      <c r="EN467" s="5"/>
      <c r="EO467" s="5"/>
      <c r="EP467" s="5"/>
      <c r="EQ467" s="5"/>
      <c r="ER467" s="5"/>
      <c r="ES467" s="5"/>
      <c r="ET467" s="5"/>
      <c r="EU467" s="5"/>
      <c r="EV467" s="5"/>
      <c r="EW467" s="5"/>
      <c r="EX467" s="5"/>
      <c r="EY467" s="5"/>
      <c r="EZ467" s="5"/>
      <c r="FA467" s="5"/>
      <c r="FB467" s="5"/>
      <c r="FC467" s="5"/>
      <c r="FD467" s="5"/>
      <c r="FE467" s="5"/>
      <c r="FF467" s="5"/>
      <c r="FG467" s="5"/>
      <c r="FH467" s="5"/>
      <c r="FI467" s="5"/>
      <c r="FJ467" s="5"/>
      <c r="FK467" s="5"/>
      <c r="FL467" s="5"/>
      <c r="FM467" s="5"/>
      <c r="FN467" s="5"/>
      <c r="FO467" s="5"/>
      <c r="FP467" s="5"/>
      <c r="FQ467" s="5"/>
      <c r="FR467" s="5"/>
      <c r="FS467" s="5"/>
      <c r="FT467" s="5"/>
      <c r="FU467" s="5"/>
      <c r="FV467" s="5"/>
      <c r="FW467" s="5"/>
      <c r="FX467" s="5"/>
      <c r="FY467" s="5"/>
      <c r="FZ467" s="5"/>
      <c r="GA467" s="5"/>
      <c r="GB467" s="5"/>
      <c r="GC467" s="5"/>
      <c r="GD467" s="5"/>
      <c r="GE467" s="5"/>
      <c r="GF467" s="5"/>
      <c r="GG467" s="5"/>
      <c r="GH467" s="5"/>
      <c r="GI467" s="5"/>
      <c r="GJ467" s="5"/>
      <c r="GK467" s="5"/>
      <c r="GL467" s="5"/>
      <c r="GM467" s="5"/>
      <c r="GN467" s="5"/>
      <c r="GO467" s="5"/>
      <c r="GP467" s="5"/>
      <c r="GQ467" s="5"/>
      <c r="GR467" s="5"/>
      <c r="GS467" s="5"/>
      <c r="GT467" s="5"/>
      <c r="GU467" s="5"/>
      <c r="GV467" s="5"/>
      <c r="GW467" s="5"/>
      <c r="GX467" s="5"/>
      <c r="GY467" s="5"/>
      <c r="GZ467" s="5"/>
      <c r="HA467" s="5"/>
      <c r="HB467" s="5"/>
      <c r="HC467" s="5"/>
      <c r="HD467" s="5"/>
      <c r="HE467" s="5"/>
      <c r="HF467" s="5"/>
      <c r="HG467" s="5"/>
      <c r="HH467" s="5"/>
      <c r="HI467" s="5"/>
      <c r="HJ467" s="5"/>
      <c r="HK467" s="5"/>
      <c r="HL467" s="5"/>
      <c r="HM467" s="5"/>
      <c r="HN467" s="5"/>
      <c r="HO467" s="5"/>
      <c r="HP467" s="5"/>
      <c r="HQ467" s="5"/>
      <c r="HR467" s="5"/>
      <c r="HS467" s="5"/>
      <c r="HT467" s="5"/>
      <c r="HU467" s="5"/>
      <c r="HV467" s="5"/>
      <c r="HW467" s="5"/>
      <c r="HX467" s="5"/>
      <c r="HY467" s="5"/>
      <c r="HZ467" s="5"/>
      <c r="IA467" s="5"/>
      <c r="IB467" s="5"/>
      <c r="IC467" s="5"/>
      <c r="ID467" s="5"/>
      <c r="IE467" s="5"/>
      <c r="IF467" s="5"/>
      <c r="IG467" s="5"/>
      <c r="IH467" s="5"/>
      <c r="II467" s="5"/>
      <c r="IJ467" s="5"/>
      <c r="IK467" s="5"/>
      <c r="IL467" s="5"/>
      <c r="IM467" s="5"/>
    </row>
    <row r="468" spans="1:247" s="6" customFormat="1" ht="20.25" customHeight="1">
      <c r="A468" s="3"/>
      <c r="B468" s="84" t="s">
        <v>542</v>
      </c>
      <c r="C468" s="22"/>
      <c r="D468" s="23"/>
      <c r="E468" s="24"/>
      <c r="F468" s="21"/>
      <c r="G468" s="4"/>
      <c r="H468" s="3"/>
      <c r="I468" s="21"/>
      <c r="J468" s="21"/>
      <c r="K468" s="21"/>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BB468" s="5"/>
      <c r="BC468" s="5"/>
      <c r="BD468" s="5"/>
      <c r="BE468" s="5"/>
      <c r="BF468" s="5"/>
      <c r="BG468" s="5"/>
      <c r="BH468" s="5"/>
      <c r="BI468" s="5"/>
      <c r="BJ468" s="5"/>
      <c r="BK468" s="5"/>
      <c r="BL468" s="5"/>
      <c r="BM468" s="5"/>
      <c r="BN468" s="5"/>
      <c r="BO468" s="5"/>
      <c r="BP468" s="5"/>
      <c r="BQ468" s="5"/>
      <c r="BR468" s="5"/>
      <c r="BS468" s="5"/>
      <c r="BT468" s="5"/>
      <c r="BU468" s="5"/>
      <c r="BV468" s="5"/>
      <c r="BW468" s="5"/>
      <c r="BX468" s="5"/>
      <c r="BY468" s="5"/>
      <c r="BZ468" s="5"/>
      <c r="CA468" s="5"/>
      <c r="CB468" s="5"/>
      <c r="CC468" s="5"/>
      <c r="CD468" s="5"/>
      <c r="CE468" s="5"/>
      <c r="CF468" s="5"/>
      <c r="CG468" s="5"/>
      <c r="CH468" s="5"/>
      <c r="CI468" s="5"/>
      <c r="CJ468" s="5"/>
      <c r="CK468" s="5"/>
      <c r="CL468" s="5"/>
      <c r="CM468" s="5"/>
      <c r="CN468" s="5"/>
      <c r="CO468" s="5"/>
      <c r="CP468" s="5"/>
      <c r="CQ468" s="5"/>
      <c r="CR468" s="5"/>
      <c r="CS468" s="5"/>
      <c r="CT468" s="5"/>
      <c r="CU468" s="5"/>
      <c r="CV468" s="5"/>
      <c r="CW468" s="5"/>
      <c r="CX468" s="5"/>
      <c r="CY468" s="5"/>
      <c r="CZ468" s="5"/>
      <c r="DA468" s="5"/>
      <c r="DB468" s="5"/>
      <c r="DC468" s="5"/>
      <c r="DD468" s="5"/>
      <c r="DE468" s="5"/>
      <c r="DF468" s="5"/>
      <c r="DG468" s="5"/>
      <c r="DH468" s="5"/>
      <c r="DI468" s="5"/>
      <c r="DJ468" s="5"/>
      <c r="DK468" s="5"/>
      <c r="DL468" s="5"/>
      <c r="DM468" s="5"/>
      <c r="DN468" s="5"/>
      <c r="DO468" s="5"/>
      <c r="DP468" s="5"/>
      <c r="DQ468" s="5"/>
      <c r="DR468" s="5"/>
      <c r="DS468" s="5"/>
      <c r="DT468" s="5"/>
      <c r="DU468" s="5"/>
      <c r="DV468" s="5"/>
      <c r="DW468" s="5"/>
      <c r="DX468" s="5"/>
      <c r="DY468" s="5"/>
      <c r="DZ468" s="5"/>
      <c r="EA468" s="5"/>
      <c r="EB468" s="5"/>
      <c r="EC468" s="5"/>
      <c r="ED468" s="5"/>
      <c r="EE468" s="5"/>
      <c r="EF468" s="5"/>
      <c r="EG468" s="5"/>
      <c r="EH468" s="5"/>
      <c r="EI468" s="5"/>
      <c r="EJ468" s="5"/>
      <c r="EK468" s="5"/>
      <c r="EL468" s="5"/>
      <c r="EM468" s="5"/>
      <c r="EN468" s="5"/>
      <c r="EO468" s="5"/>
      <c r="EP468" s="5"/>
      <c r="EQ468" s="5"/>
      <c r="ER468" s="5"/>
      <c r="ES468" s="5"/>
      <c r="ET468" s="5"/>
      <c r="EU468" s="5"/>
      <c r="EV468" s="5"/>
      <c r="EW468" s="5"/>
      <c r="EX468" s="5"/>
      <c r="EY468" s="5"/>
      <c r="EZ468" s="5"/>
      <c r="FA468" s="5"/>
      <c r="FB468" s="5"/>
      <c r="FC468" s="5"/>
      <c r="FD468" s="5"/>
      <c r="FE468" s="5"/>
      <c r="FF468" s="5"/>
      <c r="FG468" s="5"/>
      <c r="FH468" s="5"/>
      <c r="FI468" s="5"/>
      <c r="FJ468" s="5"/>
      <c r="FK468" s="5"/>
      <c r="FL468" s="5"/>
      <c r="FM468" s="5"/>
      <c r="FN468" s="5"/>
      <c r="FO468" s="5"/>
      <c r="FP468" s="5"/>
      <c r="FQ468" s="5"/>
      <c r="FR468" s="5"/>
      <c r="FS468" s="5"/>
      <c r="FT468" s="5"/>
      <c r="FU468" s="5"/>
      <c r="FV468" s="5"/>
      <c r="FW468" s="5"/>
      <c r="FX468" s="5"/>
      <c r="FY468" s="5"/>
      <c r="FZ468" s="5"/>
      <c r="GA468" s="5"/>
      <c r="GB468" s="5"/>
      <c r="GC468" s="5"/>
      <c r="GD468" s="5"/>
      <c r="GE468" s="5"/>
      <c r="GF468" s="5"/>
      <c r="GG468" s="5"/>
      <c r="GH468" s="5"/>
      <c r="GI468" s="5"/>
      <c r="GJ468" s="5"/>
      <c r="GK468" s="5"/>
      <c r="GL468" s="5"/>
      <c r="GM468" s="5"/>
      <c r="GN468" s="5"/>
      <c r="GO468" s="5"/>
      <c r="GP468" s="5"/>
      <c r="GQ468" s="5"/>
      <c r="GR468" s="5"/>
      <c r="GS468" s="5"/>
      <c r="GT468" s="5"/>
      <c r="GU468" s="5"/>
      <c r="GV468" s="5"/>
      <c r="GW468" s="5"/>
      <c r="GX468" s="5"/>
      <c r="GY468" s="5"/>
      <c r="GZ468" s="5"/>
      <c r="HA468" s="5"/>
      <c r="HB468" s="5"/>
      <c r="HC468" s="5"/>
      <c r="HD468" s="5"/>
      <c r="HE468" s="5"/>
      <c r="HF468" s="5"/>
      <c r="HG468" s="5"/>
      <c r="HH468" s="5"/>
      <c r="HI468" s="5"/>
      <c r="HJ468" s="5"/>
      <c r="HK468" s="5"/>
      <c r="HL468" s="5"/>
      <c r="HM468" s="5"/>
      <c r="HN468" s="5"/>
      <c r="HO468" s="5"/>
      <c r="HP468" s="5"/>
      <c r="HQ468" s="5"/>
      <c r="HR468" s="5"/>
      <c r="HS468" s="5"/>
      <c r="HT468" s="5"/>
      <c r="HU468" s="5"/>
      <c r="HV468" s="5"/>
      <c r="HW468" s="5"/>
      <c r="HX468" s="5"/>
      <c r="HY468" s="5"/>
      <c r="HZ468" s="5"/>
      <c r="IA468" s="5"/>
      <c r="IB468" s="5"/>
      <c r="IC468" s="5"/>
      <c r="ID468" s="5"/>
      <c r="IE468" s="5"/>
      <c r="IF468" s="5"/>
      <c r="IG468" s="5"/>
      <c r="IH468" s="5"/>
      <c r="II468" s="5"/>
      <c r="IJ468" s="5"/>
      <c r="IK468" s="5"/>
      <c r="IL468" s="5"/>
      <c r="IM468" s="5"/>
    </row>
    <row r="469" spans="1:247" s="6" customFormat="1" ht="24.75" customHeight="1">
      <c r="A469" s="3"/>
      <c r="B469" s="84" t="s">
        <v>543</v>
      </c>
      <c r="C469" s="22"/>
      <c r="D469" s="23"/>
      <c r="E469" s="24"/>
      <c r="F469" s="21"/>
      <c r="G469" s="4"/>
      <c r="H469" s="3"/>
      <c r="I469" s="21"/>
      <c r="J469" s="21"/>
      <c r="K469" s="21"/>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BB469" s="5"/>
      <c r="BC469" s="5"/>
      <c r="BD469" s="5"/>
      <c r="BE469" s="5"/>
      <c r="BF469" s="5"/>
      <c r="BG469" s="5"/>
      <c r="BH469" s="5"/>
      <c r="BI469" s="5"/>
      <c r="BJ469" s="5"/>
      <c r="BK469" s="5"/>
      <c r="BL469" s="5"/>
      <c r="BM469" s="5"/>
      <c r="BN469" s="5"/>
      <c r="BO469" s="5"/>
      <c r="BP469" s="5"/>
      <c r="BQ469" s="5"/>
      <c r="BR469" s="5"/>
      <c r="BS469" s="5"/>
      <c r="BT469" s="5"/>
      <c r="BU469" s="5"/>
      <c r="BV469" s="5"/>
      <c r="BW469" s="5"/>
      <c r="BX469" s="5"/>
      <c r="BY469" s="5"/>
      <c r="BZ469" s="5"/>
      <c r="CA469" s="5"/>
      <c r="CB469" s="5"/>
      <c r="CC469" s="5"/>
      <c r="CD469" s="5"/>
      <c r="CE469" s="5"/>
      <c r="CF469" s="5"/>
      <c r="CG469" s="5"/>
      <c r="CH469" s="5"/>
      <c r="CI469" s="5"/>
      <c r="CJ469" s="5"/>
      <c r="CK469" s="5"/>
      <c r="CL469" s="5"/>
      <c r="CM469" s="5"/>
      <c r="CN469" s="5"/>
      <c r="CO469" s="5"/>
      <c r="CP469" s="5"/>
      <c r="CQ469" s="5"/>
      <c r="CR469" s="5"/>
      <c r="CS469" s="5"/>
      <c r="CT469" s="5"/>
      <c r="CU469" s="5"/>
      <c r="CV469" s="5"/>
      <c r="CW469" s="5"/>
      <c r="CX469" s="5"/>
      <c r="CY469" s="5"/>
      <c r="CZ469" s="5"/>
      <c r="DA469" s="5"/>
      <c r="DB469" s="5"/>
      <c r="DC469" s="5"/>
      <c r="DD469" s="5"/>
      <c r="DE469" s="5"/>
      <c r="DF469" s="5"/>
      <c r="DG469" s="5"/>
      <c r="DH469" s="5"/>
      <c r="DI469" s="5"/>
      <c r="DJ469" s="5"/>
      <c r="DK469" s="5"/>
      <c r="DL469" s="5"/>
      <c r="DM469" s="5"/>
      <c r="DN469" s="5"/>
      <c r="DO469" s="5"/>
      <c r="DP469" s="5"/>
      <c r="DQ469" s="5"/>
      <c r="DR469" s="5"/>
      <c r="DS469" s="5"/>
      <c r="DT469" s="5"/>
      <c r="DU469" s="5"/>
      <c r="DV469" s="5"/>
      <c r="DW469" s="5"/>
      <c r="DX469" s="5"/>
      <c r="DY469" s="5"/>
      <c r="DZ469" s="5"/>
      <c r="EA469" s="5"/>
      <c r="EB469" s="5"/>
      <c r="EC469" s="5"/>
      <c r="ED469" s="5"/>
      <c r="EE469" s="5"/>
      <c r="EF469" s="5"/>
      <c r="EG469" s="5"/>
      <c r="EH469" s="5"/>
      <c r="EI469" s="5"/>
      <c r="EJ469" s="5"/>
      <c r="EK469" s="5"/>
      <c r="EL469" s="5"/>
      <c r="EM469" s="5"/>
      <c r="EN469" s="5"/>
      <c r="EO469" s="5"/>
      <c r="EP469" s="5"/>
      <c r="EQ469" s="5"/>
      <c r="ER469" s="5"/>
      <c r="ES469" s="5"/>
      <c r="ET469" s="5"/>
      <c r="EU469" s="5"/>
      <c r="EV469" s="5"/>
      <c r="EW469" s="5"/>
      <c r="EX469" s="5"/>
      <c r="EY469" s="5"/>
      <c r="EZ469" s="5"/>
      <c r="FA469" s="5"/>
      <c r="FB469" s="5"/>
      <c r="FC469" s="5"/>
      <c r="FD469" s="5"/>
      <c r="FE469" s="5"/>
      <c r="FF469" s="5"/>
      <c r="FG469" s="5"/>
      <c r="FH469" s="5"/>
      <c r="FI469" s="5"/>
      <c r="FJ469" s="5"/>
      <c r="FK469" s="5"/>
      <c r="FL469" s="5"/>
      <c r="FM469" s="5"/>
      <c r="FN469" s="5"/>
      <c r="FO469" s="5"/>
      <c r="FP469" s="5"/>
      <c r="FQ469" s="5"/>
      <c r="FR469" s="5"/>
      <c r="FS469" s="5"/>
      <c r="FT469" s="5"/>
      <c r="FU469" s="5"/>
      <c r="FV469" s="5"/>
      <c r="FW469" s="5"/>
      <c r="FX469" s="5"/>
      <c r="FY469" s="5"/>
      <c r="FZ469" s="5"/>
      <c r="GA469" s="5"/>
      <c r="GB469" s="5"/>
      <c r="GC469" s="5"/>
      <c r="GD469" s="5"/>
      <c r="GE469" s="5"/>
      <c r="GF469" s="5"/>
      <c r="GG469" s="5"/>
      <c r="GH469" s="5"/>
      <c r="GI469" s="5"/>
      <c r="GJ469" s="5"/>
      <c r="GK469" s="5"/>
      <c r="GL469" s="5"/>
      <c r="GM469" s="5"/>
      <c r="GN469" s="5"/>
      <c r="GO469" s="5"/>
      <c r="GP469" s="5"/>
      <c r="GQ469" s="5"/>
      <c r="GR469" s="5"/>
      <c r="GS469" s="5"/>
      <c r="GT469" s="5"/>
      <c r="GU469" s="5"/>
      <c r="GV469" s="5"/>
      <c r="GW469" s="5"/>
      <c r="GX469" s="5"/>
      <c r="GY469" s="5"/>
      <c r="GZ469" s="5"/>
      <c r="HA469" s="5"/>
      <c r="HB469" s="5"/>
      <c r="HC469" s="5"/>
      <c r="HD469" s="5"/>
      <c r="HE469" s="5"/>
      <c r="HF469" s="5"/>
      <c r="HG469" s="5"/>
      <c r="HH469" s="5"/>
      <c r="HI469" s="5"/>
      <c r="HJ469" s="5"/>
      <c r="HK469" s="5"/>
      <c r="HL469" s="5"/>
      <c r="HM469" s="5"/>
      <c r="HN469" s="5"/>
      <c r="HO469" s="5"/>
      <c r="HP469" s="5"/>
      <c r="HQ469" s="5"/>
      <c r="HR469" s="5"/>
      <c r="HS469" s="5"/>
      <c r="HT469" s="5"/>
      <c r="HU469" s="5"/>
      <c r="HV469" s="5"/>
      <c r="HW469" s="5"/>
      <c r="HX469" s="5"/>
      <c r="HY469" s="5"/>
      <c r="HZ469" s="5"/>
      <c r="IA469" s="5"/>
      <c r="IB469" s="5"/>
      <c r="IC469" s="5"/>
      <c r="ID469" s="5"/>
      <c r="IE469" s="5"/>
      <c r="IF469" s="5"/>
      <c r="IG469" s="5"/>
      <c r="IH469" s="5"/>
      <c r="II469" s="5"/>
      <c r="IJ469" s="5"/>
      <c r="IK469" s="5"/>
      <c r="IL469" s="5"/>
      <c r="IM469" s="5"/>
    </row>
    <row r="470" spans="1:247" s="6" customFormat="1" ht="27.75" customHeight="1">
      <c r="A470" s="3"/>
      <c r="B470" s="84" t="s">
        <v>544</v>
      </c>
      <c r="C470" s="22"/>
      <c r="D470" s="23"/>
      <c r="E470" s="24"/>
      <c r="F470" s="21"/>
      <c r="G470" s="4"/>
      <c r="H470" s="3"/>
      <c r="I470" s="21"/>
      <c r="J470" s="21"/>
      <c r="K470" s="21"/>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c r="BA470" s="5"/>
      <c r="BB470" s="5"/>
      <c r="BC470" s="5"/>
      <c r="BD470" s="5"/>
      <c r="BE470" s="5"/>
      <c r="BF470" s="5"/>
      <c r="BG470" s="5"/>
      <c r="BH470" s="5"/>
      <c r="BI470" s="5"/>
      <c r="BJ470" s="5"/>
      <c r="BK470" s="5"/>
      <c r="BL470" s="5"/>
      <c r="BM470" s="5"/>
      <c r="BN470" s="5"/>
      <c r="BO470" s="5"/>
      <c r="BP470" s="5"/>
      <c r="BQ470" s="5"/>
      <c r="BR470" s="5"/>
      <c r="BS470" s="5"/>
      <c r="BT470" s="5"/>
      <c r="BU470" s="5"/>
      <c r="BV470" s="5"/>
      <c r="BW470" s="5"/>
      <c r="BX470" s="5"/>
      <c r="BY470" s="5"/>
      <c r="BZ470" s="5"/>
      <c r="CA470" s="5"/>
      <c r="CB470" s="5"/>
      <c r="CC470" s="5"/>
      <c r="CD470" s="5"/>
      <c r="CE470" s="5"/>
      <c r="CF470" s="5"/>
      <c r="CG470" s="5"/>
      <c r="CH470" s="5"/>
      <c r="CI470" s="5"/>
      <c r="CJ470" s="5"/>
      <c r="CK470" s="5"/>
      <c r="CL470" s="5"/>
      <c r="CM470" s="5"/>
      <c r="CN470" s="5"/>
      <c r="CO470" s="5"/>
      <c r="CP470" s="5"/>
      <c r="CQ470" s="5"/>
      <c r="CR470" s="5"/>
      <c r="CS470" s="5"/>
      <c r="CT470" s="5"/>
      <c r="CU470" s="5"/>
      <c r="CV470" s="5"/>
      <c r="CW470" s="5"/>
      <c r="CX470" s="5"/>
      <c r="CY470" s="5"/>
      <c r="CZ470" s="5"/>
      <c r="DA470" s="5"/>
      <c r="DB470" s="5"/>
      <c r="DC470" s="5"/>
      <c r="DD470" s="5"/>
      <c r="DE470" s="5"/>
      <c r="DF470" s="5"/>
      <c r="DG470" s="5"/>
      <c r="DH470" s="5"/>
      <c r="DI470" s="5"/>
      <c r="DJ470" s="5"/>
      <c r="DK470" s="5"/>
      <c r="DL470" s="5"/>
      <c r="DM470" s="5"/>
      <c r="DN470" s="5"/>
      <c r="DO470" s="5"/>
      <c r="DP470" s="5"/>
      <c r="DQ470" s="5"/>
      <c r="DR470" s="5"/>
      <c r="DS470" s="5"/>
      <c r="DT470" s="5"/>
      <c r="DU470" s="5"/>
      <c r="DV470" s="5"/>
      <c r="DW470" s="5"/>
      <c r="DX470" s="5"/>
      <c r="DY470" s="5"/>
      <c r="DZ470" s="5"/>
      <c r="EA470" s="5"/>
      <c r="EB470" s="5"/>
      <c r="EC470" s="5"/>
      <c r="ED470" s="5"/>
      <c r="EE470" s="5"/>
      <c r="EF470" s="5"/>
      <c r="EG470" s="5"/>
      <c r="EH470" s="5"/>
      <c r="EI470" s="5"/>
      <c r="EJ470" s="5"/>
      <c r="EK470" s="5"/>
      <c r="EL470" s="5"/>
      <c r="EM470" s="5"/>
      <c r="EN470" s="5"/>
      <c r="EO470" s="5"/>
      <c r="EP470" s="5"/>
      <c r="EQ470" s="5"/>
      <c r="ER470" s="5"/>
      <c r="ES470" s="5"/>
      <c r="ET470" s="5"/>
      <c r="EU470" s="5"/>
      <c r="EV470" s="5"/>
      <c r="EW470" s="5"/>
      <c r="EX470" s="5"/>
      <c r="EY470" s="5"/>
      <c r="EZ470" s="5"/>
      <c r="FA470" s="5"/>
      <c r="FB470" s="5"/>
      <c r="FC470" s="5"/>
      <c r="FD470" s="5"/>
      <c r="FE470" s="5"/>
      <c r="FF470" s="5"/>
      <c r="FG470" s="5"/>
      <c r="FH470" s="5"/>
      <c r="FI470" s="5"/>
      <c r="FJ470" s="5"/>
      <c r="FK470" s="5"/>
      <c r="FL470" s="5"/>
      <c r="FM470" s="5"/>
      <c r="FN470" s="5"/>
      <c r="FO470" s="5"/>
      <c r="FP470" s="5"/>
      <c r="FQ470" s="5"/>
      <c r="FR470" s="5"/>
      <c r="FS470" s="5"/>
      <c r="FT470" s="5"/>
      <c r="FU470" s="5"/>
      <c r="FV470" s="5"/>
      <c r="FW470" s="5"/>
      <c r="FX470" s="5"/>
      <c r="FY470" s="5"/>
      <c r="FZ470" s="5"/>
      <c r="GA470" s="5"/>
      <c r="GB470" s="5"/>
      <c r="GC470" s="5"/>
      <c r="GD470" s="5"/>
      <c r="GE470" s="5"/>
      <c r="GF470" s="5"/>
      <c r="GG470" s="5"/>
      <c r="GH470" s="5"/>
      <c r="GI470" s="5"/>
      <c r="GJ470" s="5"/>
      <c r="GK470" s="5"/>
      <c r="GL470" s="5"/>
      <c r="GM470" s="5"/>
      <c r="GN470" s="5"/>
      <c r="GO470" s="5"/>
      <c r="GP470" s="5"/>
      <c r="GQ470" s="5"/>
      <c r="GR470" s="5"/>
      <c r="GS470" s="5"/>
      <c r="GT470" s="5"/>
      <c r="GU470" s="5"/>
      <c r="GV470" s="5"/>
      <c r="GW470" s="5"/>
      <c r="GX470" s="5"/>
      <c r="GY470" s="5"/>
      <c r="GZ470" s="5"/>
      <c r="HA470" s="5"/>
      <c r="HB470" s="5"/>
      <c r="HC470" s="5"/>
      <c r="HD470" s="5"/>
      <c r="HE470" s="5"/>
      <c r="HF470" s="5"/>
      <c r="HG470" s="5"/>
      <c r="HH470" s="5"/>
      <c r="HI470" s="5"/>
      <c r="HJ470" s="5"/>
      <c r="HK470" s="5"/>
      <c r="HL470" s="5"/>
      <c r="HM470" s="5"/>
      <c r="HN470" s="5"/>
      <c r="HO470" s="5"/>
      <c r="HP470" s="5"/>
      <c r="HQ470" s="5"/>
      <c r="HR470" s="5"/>
      <c r="HS470" s="5"/>
      <c r="HT470" s="5"/>
      <c r="HU470" s="5"/>
      <c r="HV470" s="5"/>
      <c r="HW470" s="5"/>
      <c r="HX470" s="5"/>
      <c r="HY470" s="5"/>
      <c r="HZ470" s="5"/>
      <c r="IA470" s="5"/>
      <c r="IB470" s="5"/>
      <c r="IC470" s="5"/>
      <c r="ID470" s="5"/>
      <c r="IE470" s="5"/>
      <c r="IF470" s="5"/>
      <c r="IG470" s="5"/>
      <c r="IH470" s="5"/>
      <c r="II470" s="5"/>
      <c r="IJ470" s="5"/>
      <c r="IK470" s="5"/>
      <c r="IL470" s="5"/>
      <c r="IM470" s="5"/>
    </row>
    <row r="471" spans="1:247">
      <c r="A471" s="3"/>
      <c r="B471" s="7"/>
      <c r="C471" s="22"/>
      <c r="D471" s="23"/>
      <c r="E471" s="24"/>
      <c r="F471" s="21"/>
    </row>
  </sheetData>
  <protectedRanges>
    <protectedRange sqref="J97" name="Диапазон1_1_2"/>
    <protectedRange sqref="J98:J99" name="Диапазон1_1_2_1"/>
    <protectedRange sqref="J100" name="Диапазон1_1_2_3"/>
  </protectedRanges>
  <mergeCells count="77">
    <mergeCell ref="A466:G466"/>
    <mergeCell ref="A456:L456"/>
    <mergeCell ref="A455:L455"/>
    <mergeCell ref="A460:D460"/>
    <mergeCell ref="A463:G463"/>
    <mergeCell ref="A464:G464"/>
    <mergeCell ref="A465:G465"/>
    <mergeCell ref="A461:G461"/>
    <mergeCell ref="A462:G462"/>
    <mergeCell ref="A457:G457"/>
    <mergeCell ref="A458:G458"/>
    <mergeCell ref="A459:G459"/>
    <mergeCell ref="A170:L170"/>
    <mergeCell ref="A453:L453"/>
    <mergeCell ref="A389:L389"/>
    <mergeCell ref="A397:L397"/>
    <mergeCell ref="A402:L402"/>
    <mergeCell ref="A405:L405"/>
    <mergeCell ref="A415:L415"/>
    <mergeCell ref="A95:L95"/>
    <mergeCell ref="A86:L86"/>
    <mergeCell ref="A156:L156"/>
    <mergeCell ref="A160:L160"/>
    <mergeCell ref="A164:L164"/>
    <mergeCell ref="A13:A14"/>
    <mergeCell ref="B13:B14"/>
    <mergeCell ref="C13:C14"/>
    <mergeCell ref="D13:D14"/>
    <mergeCell ref="E13:F13"/>
    <mergeCell ref="A146:L146"/>
    <mergeCell ref="A313:L313"/>
    <mergeCell ref="A451:D451"/>
    <mergeCell ref="A306:L306"/>
    <mergeCell ref="A309:L309"/>
    <mergeCell ref="E451:F451"/>
    <mergeCell ref="A448:L448"/>
    <mergeCell ref="A446:L446"/>
    <mergeCell ref="J451:K451"/>
    <mergeCell ref="A316:L316"/>
    <mergeCell ref="A323:L323"/>
    <mergeCell ref="A152:L152"/>
    <mergeCell ref="A273:L273"/>
    <mergeCell ref="A208:L208"/>
    <mergeCell ref="A173:L173"/>
    <mergeCell ref="A179:L179"/>
    <mergeCell ref="B467:E467"/>
    <mergeCell ref="A6:L6"/>
    <mergeCell ref="A11:L11"/>
    <mergeCell ref="A452:D452"/>
    <mergeCell ref="E452:F452"/>
    <mergeCell ref="G452:L452"/>
    <mergeCell ref="A7:F9"/>
    <mergeCell ref="A10:F10"/>
    <mergeCell ref="G7:L7"/>
    <mergeCell ref="G8:L8"/>
    <mergeCell ref="G9:L9"/>
    <mergeCell ref="G10:L10"/>
    <mergeCell ref="A379:L379"/>
    <mergeCell ref="G451:I451"/>
    <mergeCell ref="A330:L330"/>
    <mergeCell ref="A352:L352"/>
    <mergeCell ref="A123:L123"/>
    <mergeCell ref="A125:L125"/>
    <mergeCell ref="A1:L1"/>
    <mergeCell ref="G13:G14"/>
    <mergeCell ref="A33:L33"/>
    <mergeCell ref="A46:L46"/>
    <mergeCell ref="A75:L75"/>
    <mergeCell ref="J3:L3"/>
    <mergeCell ref="J4:L4"/>
    <mergeCell ref="L13:L14"/>
    <mergeCell ref="A12:L12"/>
    <mergeCell ref="A106:L106"/>
    <mergeCell ref="H13:H14"/>
    <mergeCell ref="I13:I14"/>
    <mergeCell ref="J13:K13"/>
    <mergeCell ref="A15:L15"/>
  </mergeCells>
  <phoneticPr fontId="8" type="noConversion"/>
  <pageMargins left="0.33" right="0.19" top="0.26" bottom="0" header="0.31496062992125984" footer="0.31496062992125984"/>
  <pageSetup paperSize="9" scale="2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 пропозиція</vt:lpstr>
      <vt:lpstr>'Цінова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2025-05-28T13:55:42Z</dcterms:modified>
</cp:coreProperties>
</file>