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dcrossukraine-my.sharepoint.com/personal/y_katykhin_redcross_org_ua/Documents/Закупівлі 2020/Закупівлі 2023/№37 - 02.08.2023/Послуги дизайнера/"/>
    </mc:Choice>
  </mc:AlternateContent>
  <xr:revisionPtr revIDLastSave="257" documentId="8_{F31613D6-7E19-4DAB-9319-557365B54F63}" xr6:coauthVersionLast="47" xr6:coauthVersionMax="47" xr10:uidLastSave="{D81CDBEE-B11A-4486-89E4-F91E16839B73}"/>
  <bookViews>
    <workbookView xWindow="-108" yWindow="-108" windowWidth="23256" windowHeight="12576" tabRatio="500" xr2:uid="{00000000-000D-0000-FFFF-FFFF00000000}"/>
  </bookViews>
  <sheets>
    <sheet name="Додаток 1" sheetId="4" r:id="rId1"/>
    <sheet name="Лист2" sheetId="3" state="hidden" r:id="rId2"/>
    <sheet name="допоміжні" sheetId="2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4" l="1"/>
  <c r="I84" i="2" l="1"/>
  <c r="I89" i="2" s="1"/>
  <c r="L71" i="2"/>
  <c r="L72" i="2"/>
  <c r="L73" i="2"/>
  <c r="L74" i="2"/>
  <c r="L75" i="2"/>
  <c r="L76" i="2"/>
  <c r="L77" i="2"/>
  <c r="L78" i="2"/>
  <c r="L79" i="2"/>
  <c r="L80" i="2"/>
  <c r="L81" i="2"/>
  <c r="L82" i="2"/>
  <c r="L70" i="2"/>
  <c r="K71" i="2"/>
  <c r="K72" i="2"/>
  <c r="K73" i="2"/>
  <c r="K74" i="2"/>
  <c r="K75" i="2"/>
  <c r="K76" i="2"/>
  <c r="K77" i="2"/>
  <c r="K78" i="2"/>
  <c r="K79" i="2"/>
  <c r="K80" i="2"/>
  <c r="K81" i="2"/>
  <c r="K82" i="2"/>
  <c r="K70" i="2"/>
  <c r="C84" i="2"/>
  <c r="B84" i="2"/>
  <c r="B87" i="2" s="1"/>
  <c r="K84" i="2" l="1"/>
  <c r="K89" i="2" s="1"/>
  <c r="L84" i="2"/>
  <c r="L89" i="2" s="1"/>
  <c r="I87" i="2"/>
  <c r="M89" i="2" l="1"/>
  <c r="K87" i="2"/>
  <c r="L87" i="2"/>
  <c r="L33" i="2" l="1"/>
  <c r="K33" i="2"/>
  <c r="I6" i="2"/>
  <c r="B58" i="2"/>
  <c r="S23" i="2"/>
  <c r="Q23" i="2"/>
  <c r="H7" i="3" l="1"/>
  <c r="I7" i="3" s="1"/>
  <c r="H6" i="3"/>
  <c r="I6" i="3" s="1"/>
  <c r="H5" i="3"/>
  <c r="I5" i="3" s="1"/>
  <c r="H4" i="3"/>
  <c r="I4" i="3" s="1"/>
  <c r="I8" i="3" l="1"/>
  <c r="I9" i="3" s="1"/>
  <c r="I10" i="3" s="1"/>
  <c r="C58" i="2" l="1"/>
  <c r="G41" i="2"/>
  <c r="F47" i="2" l="1"/>
</calcChain>
</file>

<file path=xl/sharedStrings.xml><?xml version="1.0" encoding="utf-8"?>
<sst xmlns="http://schemas.openxmlformats.org/spreadsheetml/2006/main" count="93" uniqueCount="86">
  <si>
    <t>№ п/п</t>
  </si>
  <si>
    <t>Одиниця виміру</t>
  </si>
  <si>
    <t>Кількість</t>
  </si>
  <si>
    <t>Примітки</t>
  </si>
  <si>
    <t>1</t>
  </si>
  <si>
    <t>1.1</t>
  </si>
  <si>
    <t>м2</t>
  </si>
  <si>
    <t>1.2</t>
  </si>
  <si>
    <t>1.3</t>
  </si>
  <si>
    <t xml:space="preserve">Всього вартість робіт та матеріалів без ПДВ </t>
  </si>
  <si>
    <t xml:space="preserve">ПДВ 20% </t>
  </si>
  <si>
    <t xml:space="preserve">Разом з ПДВ </t>
  </si>
  <si>
    <t>сума</t>
  </si>
  <si>
    <t>РОБОТИ ТА ВИТРАТИ НЕ ПЕРЕДБАЧЕНІ ТЕНДЕРОМ</t>
  </si>
  <si>
    <t xml:space="preserve">Влаштування навісного фасаду з HPL панелей (Кроноспан) на алюмінієвому каркасі, включаючи доставку, розхідні матеріали, інші необхідні супутні витрати. </t>
  </si>
  <si>
    <t>Влаштування П-подібного пластикогово фасадного профілю (для влаштування декоративної розбивки мокрого фасаду)</t>
  </si>
  <si>
    <t xml:space="preserve">м </t>
  </si>
  <si>
    <t>Влаштування декоративних елементи фасаду (облицювання дашка над входом, обрамлення вікон) – композитні панелі Albondo, товщиною 4 мм, розміри листа 1250*6000 мм, на алюмінієвій підсистемі. Колір панелей - RAL – 1004, RAL - 9005, включаючи доставку, кріпильні матеріали, інші необхідні супутні витрати</t>
  </si>
  <si>
    <t xml:space="preserve">1.4 </t>
  </si>
  <si>
    <t>Опорядження внутрішніх стін - облицювання низу стін керамічною плиткою на клею. Включає транспортування матеріалів, різання плитки, фугування, розхідні матеріали, інші необхідні супутні витрати</t>
  </si>
  <si>
    <t>Вітрини</t>
  </si>
  <si>
    <t>К-ть</t>
  </si>
  <si>
    <t>перегородки</t>
  </si>
  <si>
    <t xml:space="preserve">помалювання </t>
  </si>
  <si>
    <t xml:space="preserve">керам.плитка </t>
  </si>
  <si>
    <t>стеля помалювання</t>
  </si>
  <si>
    <t>стеля Армстронг 600х600</t>
  </si>
  <si>
    <t>стеля грильято</t>
  </si>
  <si>
    <t>стеля кубоподібна</t>
  </si>
  <si>
    <t>Пл-1 (алюм.)</t>
  </si>
  <si>
    <t>Пл-2 (плитка)</t>
  </si>
  <si>
    <t>плінтуси, мп</t>
  </si>
  <si>
    <t>Огорожа</t>
  </si>
  <si>
    <t>Нержавіюча сталь</t>
  </si>
  <si>
    <t>ОГ-1</t>
  </si>
  <si>
    <t>ОГ-2</t>
  </si>
  <si>
    <t>ОГ-3</t>
  </si>
  <si>
    <t>ОГ-4</t>
  </si>
  <si>
    <t>ОГ-5</t>
  </si>
  <si>
    <t>ОГ-6</t>
  </si>
  <si>
    <t>ОГ-7</t>
  </si>
  <si>
    <t>ОГ-8</t>
  </si>
  <si>
    <t>ОГ-9</t>
  </si>
  <si>
    <t>ОГ-10</t>
  </si>
  <si>
    <t>ОГ-11</t>
  </si>
  <si>
    <t>ОГ-12</t>
  </si>
  <si>
    <t>ОГ-13</t>
  </si>
  <si>
    <t>ОГ-14</t>
  </si>
  <si>
    <t>ОГ-15</t>
  </si>
  <si>
    <t>Тримач поручня, шт</t>
  </si>
  <si>
    <t>Звичайна сталь</t>
  </si>
  <si>
    <r>
      <t xml:space="preserve">Труба кругла </t>
    </r>
    <r>
      <rPr>
        <sz val="11"/>
        <color rgb="FF000000"/>
        <rFont val="Calibri"/>
        <family val="2"/>
        <charset val="204"/>
      </rPr>
      <t>Ø40</t>
    </r>
    <r>
      <rPr>
        <sz val="11"/>
        <color rgb="FF000000"/>
        <rFont val="Calibri"/>
        <family val="2"/>
        <charset val="1"/>
      </rPr>
      <t>мм, L, м</t>
    </r>
  </si>
  <si>
    <r>
      <t xml:space="preserve">Труба кругла </t>
    </r>
    <r>
      <rPr>
        <sz val="11"/>
        <color rgb="FF000000"/>
        <rFont val="Calibri"/>
        <family val="2"/>
        <charset val="204"/>
      </rPr>
      <t>Ø50</t>
    </r>
    <r>
      <rPr>
        <sz val="11"/>
        <color rgb="FF000000"/>
        <rFont val="Calibri"/>
        <family val="2"/>
        <charset val="1"/>
      </rPr>
      <t>мм, L, м</t>
    </r>
  </si>
  <si>
    <r>
      <t xml:space="preserve">Труба кругла </t>
    </r>
    <r>
      <rPr>
        <sz val="11"/>
        <color rgb="FF000000"/>
        <rFont val="Calibri"/>
        <family val="2"/>
        <charset val="204"/>
      </rPr>
      <t>Ø15</t>
    </r>
    <r>
      <rPr>
        <sz val="11"/>
        <color rgb="FF000000"/>
        <rFont val="Calibri"/>
        <family val="2"/>
        <charset val="1"/>
      </rPr>
      <t>мм, L, м</t>
    </r>
  </si>
  <si>
    <t>К-ть 40</t>
  </si>
  <si>
    <t>К-ть 15</t>
  </si>
  <si>
    <t>Пластина, діам.100, шт</t>
  </si>
  <si>
    <t>Всього</t>
  </si>
  <si>
    <t>Вага 1 м</t>
  </si>
  <si>
    <t>Вага 1 м2</t>
  </si>
  <si>
    <t>Площа, м2</t>
  </si>
  <si>
    <t>Форма фінансової пропозиції</t>
  </si>
  <si>
    <t>Додаток 3</t>
  </si>
  <si>
    <t>Фірмовий Бланк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</si>
  <si>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</si>
  <si>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</si>
  <si>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</si>
  <si>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</si>
  <si>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</si>
  <si>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</si>
  <si>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Найменування робіт і витрат</t>
  </si>
  <si>
    <t xml:space="preserve">Запит </t>
  </si>
  <si>
    <t>Пропозиція</t>
  </si>
  <si>
    <t>Ми погоджуємося з умовами, що Замовник має право самостійно зменшити обсяги закупівлі в залежності від наявного фінансування.</t>
  </si>
  <si>
    <t>Ми погоджуємост зафіксувати цінову пропозицію на термін в 30 календарних днів з моменту подачі.</t>
  </si>
  <si>
    <t>м. кв.</t>
  </si>
  <si>
    <t>Розробка дизайн-проекту приміщення Ukrainian Red Cross Society Community Center</t>
  </si>
  <si>
    <t>* Вартість пропозиції включає в себе всі супровідні витрати, що включають в себе, проте не обмежуються: користування ліцензійним програмним забезпеченням, друк результатів роботи, візит на локацію та в офіс ТЧХУ (за необхідності).</t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</si>
  <si>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</si>
  <si>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t>Назва Учасника</t>
  </si>
  <si>
    <t>ПІБ</t>
  </si>
  <si>
    <t>Підпис, печатка</t>
  </si>
  <si>
    <t>Термін надання послуг, кал.днів</t>
  </si>
  <si>
    <t>Ціна за 1 м.кв., грн., з урахуванням всіх податків і зборів *</t>
  </si>
  <si>
    <r>
      <t>(Назва Учасника),</t>
    </r>
    <r>
      <rPr>
        <sz val="11"/>
        <color theme="1"/>
        <rFont val="Times New Roman"/>
        <family val="1"/>
        <charset val="204"/>
      </rPr>
      <t xml:space="preserve"> надає свою фінансову пропозицію щодо участі у закупівлі послуг з розробки дизайн-проекту:</t>
    </r>
  </si>
  <si>
    <t>Всього, грн., з урахуванням всіх податків і зборів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</si>
</sst>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₴_-;\-* #,##0.00_₴_-;_-* \-??_₴_-;_-@_-"/>
    <numFmt numFmtId="165" formatCode="#,##0.00_ ;[Red]\-#,##0.00\ "/>
    <numFmt numFmtId="166" formatCode="&quot;$&quot;#,##0\ ;\(&quot;$&quot;#,##0\)"/>
    <numFmt numFmtId="167" formatCode="#;#;#;@"/>
  </numFmts>
  <fonts count="43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ISOCPEUR"/>
      <family val="2"/>
      <charset val="204"/>
    </font>
    <font>
      <b/>
      <sz val="12"/>
      <name val="ISOCPEUR"/>
      <family val="2"/>
      <charset val="204"/>
    </font>
    <font>
      <sz val="12"/>
      <name val="ISOCPEUR"/>
      <family val="2"/>
      <charset val="204"/>
    </font>
    <font>
      <b/>
      <sz val="11"/>
      <color rgb="FF000000"/>
      <name val="Calibri"/>
      <family val="2"/>
      <charset val="204"/>
    </font>
    <font>
      <b/>
      <sz val="20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b/>
      <i/>
      <sz val="11"/>
      <color rgb="FFFF000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Helv"/>
      <family val="2"/>
    </font>
    <font>
      <sz val="10"/>
      <name val="PragmaticaCTT"/>
      <charset val="204"/>
    </font>
    <font>
      <sz val="8"/>
      <color indexed="8"/>
      <name val="Peterburg"/>
      <charset val="204"/>
    </font>
    <font>
      <b/>
      <sz val="30"/>
      <name val="Arabic Typesetting"/>
      <family val="4"/>
      <charset val="204"/>
    </font>
    <font>
      <sz val="8"/>
      <color indexed="24"/>
      <name val="Peterburg"/>
      <charset val="204"/>
    </font>
    <font>
      <b/>
      <i/>
      <sz val="9"/>
      <name val="Arial"/>
      <family val="2"/>
      <charset val="204"/>
    </font>
    <font>
      <sz val="10"/>
      <name val="Helv"/>
    </font>
    <font>
      <b/>
      <sz val="9"/>
      <color indexed="8"/>
      <name val="Helvetica Cyrillic"/>
    </font>
    <font>
      <sz val="9"/>
      <color indexed="8"/>
      <name val="Arial Cyr"/>
      <family val="2"/>
      <charset val="204"/>
    </font>
    <font>
      <sz val="10"/>
      <name val="Arial"/>
      <family val="2"/>
      <charset val="204"/>
    </font>
    <font>
      <sz val="11"/>
      <name val="돋움"/>
      <charset val="129"/>
    </font>
    <font>
      <b/>
      <sz val="10"/>
      <color indexed="8"/>
      <name val="Arial Cyr"/>
      <charset val="204"/>
    </font>
    <font>
      <sz val="10"/>
      <color indexed="9"/>
      <name val="Arial Cyr"/>
      <charset val="204"/>
    </font>
    <font>
      <sz val="10"/>
      <color indexed="16"/>
      <name val="Arial Cyr"/>
      <charset val="204"/>
    </font>
    <font>
      <b/>
      <sz val="10"/>
      <color indexed="9"/>
      <name val="Arial Cyr"/>
      <charset val="204"/>
    </font>
    <font>
      <i/>
      <sz val="10"/>
      <color indexed="23"/>
      <name val="Arial Cyr"/>
      <charset val="204"/>
    </font>
    <font>
      <sz val="10"/>
      <color indexed="17"/>
      <name val="Arial Cyr"/>
      <charset val="204"/>
    </font>
    <font>
      <b/>
      <sz val="24"/>
      <color indexed="8"/>
      <name val="Arial Cyr"/>
      <charset val="204"/>
    </font>
    <font>
      <sz val="18"/>
      <color indexed="8"/>
      <name val="Arial Cyr"/>
      <charset val="204"/>
    </font>
    <font>
      <sz val="12"/>
      <color indexed="8"/>
      <name val="Arial Cyr"/>
      <charset val="204"/>
    </font>
    <font>
      <sz val="10"/>
      <color indexed="19"/>
      <name val="Arial Cyr"/>
      <charset val="204"/>
    </font>
    <font>
      <sz val="10"/>
      <color indexed="63"/>
      <name val="Arial Cyr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rgb="FF000000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D99694"/>
        <bgColor rgb="FFFF99CC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gray0625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CC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7">
    <xf numFmtId="0" fontId="0" fillId="0" borderId="0"/>
    <xf numFmtId="0" fontId="11" fillId="0" borderId="0">
      <protection locked="0"/>
    </xf>
    <xf numFmtId="0" fontId="12" fillId="0" borderId="0"/>
    <xf numFmtId="0" fontId="13" fillId="0" borderId="0"/>
    <xf numFmtId="0" fontId="14" fillId="0" borderId="0"/>
    <xf numFmtId="0" fontId="15" fillId="0" borderId="0"/>
    <xf numFmtId="166" fontId="16" fillId="0" borderId="0" applyFont="0" applyFill="0" applyBorder="0" applyAlignment="0" applyProtection="0"/>
    <xf numFmtId="0" fontId="17" fillId="0" borderId="13">
      <alignment horizontal="center" vertical="center"/>
    </xf>
    <xf numFmtId="0" fontId="18" fillId="9" borderId="11" applyNumberFormat="0" applyFont="0" applyBorder="0" applyAlignment="0" applyProtection="0">
      <alignment horizontal="left"/>
    </xf>
    <xf numFmtId="0" fontId="16" fillId="0" borderId="0"/>
    <xf numFmtId="167" fontId="19" fillId="0" borderId="0" applyFill="0" applyBorder="0">
      <alignment horizontal="left" vertical="center"/>
    </xf>
    <xf numFmtId="0" fontId="20" fillId="0" borderId="0"/>
    <xf numFmtId="0" fontId="21" fillId="10" borderId="12" applyNumberFormat="0">
      <alignment vertical="top"/>
    </xf>
    <xf numFmtId="0" fontId="22" fillId="8" borderId="11" applyNumberFormat="0" applyFont="0" applyBorder="0" applyAlignment="0" applyProtection="0">
      <protection locked="0"/>
    </xf>
    <xf numFmtId="0" fontId="23" fillId="0" borderId="0" applyNumberFormat="0" applyFont="0" applyFill="0" applyBorder="0" applyAlignment="0" applyProtection="0">
      <alignment vertical="top"/>
    </xf>
    <xf numFmtId="0" fontId="20" fillId="0" borderId="0"/>
    <xf numFmtId="0" fontId="24" fillId="0" borderId="0"/>
    <xf numFmtId="0" fontId="11" fillId="0" borderId="0"/>
    <xf numFmtId="0" fontId="23" fillId="0" borderId="0"/>
    <xf numFmtId="0" fontId="25" fillId="0" borderId="0" applyNumberFormat="0" applyFill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5" fillId="13" borderId="0" applyNumberFormat="0" applyBorder="0" applyAlignment="0" applyProtection="0"/>
    <xf numFmtId="0" fontId="27" fillId="14" borderId="0" applyNumberFormat="0" applyBorder="0" applyAlignment="0" applyProtection="0"/>
    <xf numFmtId="0" fontId="28" fillId="15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16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17" borderId="0" applyNumberFormat="0" applyBorder="0" applyAlignment="0" applyProtection="0"/>
    <xf numFmtId="0" fontId="35" fillId="17" borderId="14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" fillId="0" borderId="0"/>
    <xf numFmtId="0" fontId="1" fillId="0" borderId="0"/>
  </cellStyleXfs>
  <cellXfs count="95">
    <xf numFmtId="0" fontId="0" fillId="0" borderId="0" xfId="0"/>
    <xf numFmtId="49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 shrinkToFit="1"/>
    </xf>
    <xf numFmtId="164" fontId="4" fillId="3" borderId="4" xfId="0" applyNumberFormat="1" applyFont="1" applyFill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/>
    </xf>
    <xf numFmtId="49" fontId="4" fillId="2" borderId="3" xfId="0" applyNumberFormat="1" applyFont="1" applyFill="1" applyBorder="1"/>
    <xf numFmtId="0" fontId="3" fillId="2" borderId="4" xfId="0" applyFont="1" applyFill="1" applyBorder="1" applyAlignment="1">
      <alignment vertical="center" wrapText="1"/>
    </xf>
    <xf numFmtId="0" fontId="4" fillId="2" borderId="4" xfId="0" applyFont="1" applyFill="1" applyBorder="1"/>
    <xf numFmtId="0" fontId="4" fillId="2" borderId="4" xfId="0" applyFont="1" applyFill="1" applyBorder="1" applyAlignment="1">
      <alignment horizontal="center"/>
    </xf>
    <xf numFmtId="2" fontId="4" fillId="2" borderId="4" xfId="0" applyNumberFormat="1" applyFont="1" applyFill="1" applyBorder="1"/>
    <xf numFmtId="49" fontId="4" fillId="2" borderId="7" xfId="0" applyNumberFormat="1" applyFont="1" applyFill="1" applyBorder="1"/>
    <xf numFmtId="0" fontId="3" fillId="2" borderId="2" xfId="0" applyFont="1" applyFill="1" applyBorder="1" applyAlignment="1">
      <alignment vertical="center" wrapText="1"/>
    </xf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2" fontId="4" fillId="2" borderId="2" xfId="0" applyNumberFormat="1" applyFont="1" applyFill="1" applyBorder="1"/>
    <xf numFmtId="49" fontId="5" fillId="0" borderId="4" xfId="0" applyNumberFormat="1" applyFont="1" applyBorder="1" applyAlignment="1">
      <alignment wrapText="1"/>
    </xf>
    <xf numFmtId="0" fontId="5" fillId="0" borderId="4" xfId="0" applyFont="1" applyBorder="1"/>
    <xf numFmtId="0" fontId="5" fillId="0" borderId="0" xfId="0" applyFont="1"/>
    <xf numFmtId="164" fontId="3" fillId="2" borderId="4" xfId="0" applyNumberFormat="1" applyFont="1" applyFill="1" applyBorder="1"/>
    <xf numFmtId="164" fontId="3" fillId="2" borderId="2" xfId="0" applyNumberFormat="1" applyFont="1" applyFill="1" applyBorder="1"/>
    <xf numFmtId="49" fontId="4" fillId="2" borderId="5" xfId="0" applyNumberFormat="1" applyFont="1" applyFill="1" applyBorder="1"/>
    <xf numFmtId="0" fontId="3" fillId="2" borderId="6" xfId="0" applyFont="1" applyFill="1" applyBorder="1" applyAlignment="1">
      <alignment vertical="center" wrapText="1"/>
    </xf>
    <xf numFmtId="0" fontId="4" fillId="2" borderId="6" xfId="0" applyFont="1" applyFill="1" applyBorder="1"/>
    <xf numFmtId="0" fontId="4" fillId="2" borderId="6" xfId="0" applyFont="1" applyFill="1" applyBorder="1" applyAlignment="1">
      <alignment horizontal="center"/>
    </xf>
    <xf numFmtId="2" fontId="4" fillId="2" borderId="6" xfId="0" applyNumberFormat="1" applyFont="1" applyFill="1" applyBorder="1"/>
    <xf numFmtId="164" fontId="3" fillId="2" borderId="6" xfId="0" applyNumberFormat="1" applyFont="1" applyFill="1" applyBorder="1"/>
    <xf numFmtId="49" fontId="4" fillId="0" borderId="7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 shrinkToFit="1"/>
    </xf>
    <xf numFmtId="165" fontId="4" fillId="0" borderId="1" xfId="0" applyNumberFormat="1" applyFont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 shrinkToFit="1"/>
    </xf>
    <xf numFmtId="165" fontId="4" fillId="0" borderId="2" xfId="0" applyNumberFormat="1" applyFont="1" applyBorder="1" applyAlignment="1">
      <alignment horizontal="center" vertical="center"/>
    </xf>
    <xf numFmtId="2" fontId="4" fillId="3" borderId="1" xfId="0" applyNumberFormat="1" applyFont="1" applyFill="1" applyBorder="1" applyAlignment="1">
      <alignment vertical="center" wrapText="1"/>
    </xf>
    <xf numFmtId="2" fontId="4" fillId="3" borderId="4" xfId="0" applyNumberFormat="1" applyFont="1" applyFill="1" applyBorder="1" applyAlignment="1">
      <alignment vertical="center" wrapText="1"/>
    </xf>
    <xf numFmtId="2" fontId="4" fillId="3" borderId="2" xfId="0" applyNumberFormat="1" applyFon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5" borderId="0" xfId="0" applyFont="1" applyFill="1"/>
    <xf numFmtId="2" fontId="5" fillId="5" borderId="0" xfId="0" applyNumberFormat="1" applyFont="1" applyFill="1"/>
    <xf numFmtId="49" fontId="5" fillId="0" borderId="0" xfId="0" applyNumberFormat="1" applyFont="1" applyAlignment="1">
      <alignment wrapText="1"/>
    </xf>
    <xf numFmtId="0" fontId="6" fillId="0" borderId="0" xfId="0" applyFont="1"/>
    <xf numFmtId="0" fontId="0" fillId="0" borderId="0" xfId="0" applyAlignment="1">
      <alignment wrapText="1"/>
    </xf>
    <xf numFmtId="0" fontId="0" fillId="6" borderId="0" xfId="0" applyFill="1"/>
    <xf numFmtId="0" fontId="8" fillId="0" borderId="0" xfId="0" applyFont="1"/>
    <xf numFmtId="0" fontId="9" fillId="0" borderId="0" xfId="0" applyFont="1"/>
    <xf numFmtId="0" fontId="8" fillId="7" borderId="0" xfId="0" applyFont="1" applyFill="1"/>
    <xf numFmtId="2" fontId="8" fillId="7" borderId="0" xfId="0" applyNumberFormat="1" applyFont="1" applyFill="1"/>
    <xf numFmtId="2" fontId="10" fillId="0" borderId="0" xfId="0" applyNumberFormat="1" applyFont="1"/>
    <xf numFmtId="0" fontId="37" fillId="0" borderId="0" xfId="36" applyFont="1"/>
    <xf numFmtId="0" fontId="39" fillId="19" borderId="15" xfId="36" applyFont="1" applyFill="1" applyBorder="1" applyAlignment="1">
      <alignment horizontal="center" vertical="center"/>
    </xf>
    <xf numFmtId="0" fontId="37" fillId="0" borderId="15" xfId="36" applyFont="1" applyBorder="1" applyAlignment="1">
      <alignment horizontal="center" vertical="center"/>
    </xf>
    <xf numFmtId="0" fontId="37" fillId="0" borderId="0" xfId="36" applyFont="1" applyAlignment="1">
      <alignment horizontal="center" vertical="center"/>
    </xf>
    <xf numFmtId="4" fontId="37" fillId="0" borderId="0" xfId="36" applyNumberFormat="1" applyFont="1"/>
    <xf numFmtId="49" fontId="38" fillId="0" borderId="15" xfId="36" applyNumberFormat="1" applyFont="1" applyBorder="1" applyAlignment="1">
      <alignment horizontal="center" vertical="center"/>
    </xf>
    <xf numFmtId="49" fontId="41" fillId="20" borderId="15" xfId="18" applyNumberFormat="1" applyFont="1" applyFill="1" applyBorder="1" applyAlignment="1">
      <alignment horizontal="left" vertical="center" wrapText="1"/>
    </xf>
    <xf numFmtId="0" fontId="42" fillId="0" borderId="15" xfId="36" applyFont="1" applyBorder="1"/>
    <xf numFmtId="49" fontId="41" fillId="20" borderId="15" xfId="18" applyNumberFormat="1" applyFont="1" applyFill="1" applyBorder="1" applyAlignment="1">
      <alignment horizontal="center" vertical="center" wrapText="1"/>
    </xf>
    <xf numFmtId="4" fontId="41" fillId="0" borderId="15" xfId="36" applyNumberFormat="1" applyFont="1" applyBorder="1" applyAlignment="1">
      <alignment horizontal="center" vertical="center" wrapText="1"/>
    </xf>
    <xf numFmtId="0" fontId="37" fillId="5" borderId="0" xfId="36" applyFont="1" applyFill="1" applyAlignment="1">
      <alignment horizontal="center"/>
    </xf>
    <xf numFmtId="0" fontId="36" fillId="0" borderId="0" xfId="36" applyFont="1" applyAlignment="1">
      <alignment horizontal="left" vertical="center"/>
    </xf>
    <xf numFmtId="0" fontId="37" fillId="0" borderId="19" xfId="36" applyFont="1" applyBorder="1" applyAlignment="1">
      <alignment horizontal="left" vertical="center" wrapText="1"/>
    </xf>
    <xf numFmtId="0" fontId="37" fillId="0" borderId="24" xfId="36" applyFont="1" applyBorder="1" applyAlignment="1">
      <alignment horizontal="left" vertical="center" wrapText="1"/>
    </xf>
    <xf numFmtId="0" fontId="37" fillId="0" borderId="11" xfId="36" applyFont="1" applyBorder="1" applyAlignment="1">
      <alignment horizontal="left" vertical="center" wrapText="1"/>
    </xf>
    <xf numFmtId="0" fontId="37" fillId="0" borderId="0" xfId="36" applyFont="1" applyAlignment="1">
      <alignment horizontal="left" vertical="center" wrapText="1"/>
    </xf>
    <xf numFmtId="0" fontId="37" fillId="0" borderId="22" xfId="36" applyFont="1" applyBorder="1" applyAlignment="1">
      <alignment horizontal="left" vertical="center" wrapText="1"/>
    </xf>
    <xf numFmtId="0" fontId="37" fillId="0" borderId="12" xfId="36" applyFont="1" applyBorder="1" applyAlignment="1">
      <alignment horizontal="left" vertical="center" wrapText="1"/>
    </xf>
    <xf numFmtId="0" fontId="36" fillId="0" borderId="19" xfId="36" applyFont="1" applyBorder="1" applyAlignment="1">
      <alignment horizontal="left" vertical="center" wrapText="1"/>
    </xf>
    <xf numFmtId="0" fontId="36" fillId="0" borderId="24" xfId="36" applyFont="1" applyBorder="1" applyAlignment="1">
      <alignment horizontal="left" vertical="center" wrapText="1"/>
    </xf>
    <xf numFmtId="0" fontId="36" fillId="0" borderId="20" xfId="36" applyFont="1" applyBorder="1" applyAlignment="1">
      <alignment horizontal="left" vertical="center" wrapText="1"/>
    </xf>
    <xf numFmtId="0" fontId="36" fillId="0" borderId="11" xfId="36" applyFont="1" applyBorder="1" applyAlignment="1">
      <alignment horizontal="left" vertical="center" wrapText="1"/>
    </xf>
    <xf numFmtId="0" fontId="36" fillId="0" borderId="0" xfId="36" applyFont="1" applyAlignment="1">
      <alignment horizontal="left" vertical="center" wrapText="1"/>
    </xf>
    <xf numFmtId="0" fontId="36" fillId="0" borderId="21" xfId="36" applyFont="1" applyBorder="1" applyAlignment="1">
      <alignment horizontal="left" vertical="center" wrapText="1"/>
    </xf>
    <xf numFmtId="0" fontId="36" fillId="0" borderId="22" xfId="36" applyFont="1" applyBorder="1" applyAlignment="1">
      <alignment horizontal="left" vertical="center" wrapText="1"/>
    </xf>
    <xf numFmtId="0" fontId="36" fillId="0" borderId="12" xfId="36" applyFont="1" applyBorder="1" applyAlignment="1">
      <alignment horizontal="left" vertical="center" wrapText="1"/>
    </xf>
    <xf numFmtId="0" fontId="36" fillId="0" borderId="23" xfId="36" applyFont="1" applyBorder="1" applyAlignment="1">
      <alignment horizontal="left" vertical="center" wrapText="1"/>
    </xf>
    <xf numFmtId="0" fontId="37" fillId="0" borderId="12" xfId="36" applyFont="1" applyBorder="1" applyAlignment="1">
      <alignment horizontal="left"/>
    </xf>
    <xf numFmtId="0" fontId="37" fillId="0" borderId="16" xfId="36" applyFont="1" applyBorder="1" applyAlignment="1">
      <alignment horizontal="left" vertical="center" wrapText="1"/>
    </xf>
    <xf numFmtId="0" fontId="37" fillId="0" borderId="18" xfId="36" applyFont="1" applyBorder="1" applyAlignment="1">
      <alignment horizontal="left" vertical="center" wrapText="1"/>
    </xf>
    <xf numFmtId="0" fontId="36" fillId="0" borderId="16" xfId="36" applyFont="1" applyBorder="1" applyAlignment="1">
      <alignment horizontal="left" vertical="center" wrapText="1"/>
    </xf>
    <xf numFmtId="0" fontId="36" fillId="0" borderId="17" xfId="36" applyFont="1" applyBorder="1" applyAlignment="1">
      <alignment horizontal="left" vertical="center" wrapText="1"/>
    </xf>
    <xf numFmtId="0" fontId="36" fillId="0" borderId="18" xfId="36" applyFont="1" applyBorder="1" applyAlignment="1">
      <alignment horizontal="left" vertical="center" wrapText="1"/>
    </xf>
    <xf numFmtId="49" fontId="40" fillId="2" borderId="15" xfId="36" applyNumberFormat="1" applyFont="1" applyFill="1" applyBorder="1" applyAlignment="1">
      <alignment horizontal="center" vertical="center" wrapText="1"/>
    </xf>
    <xf numFmtId="0" fontId="40" fillId="2" borderId="15" xfId="36" applyFont="1" applyFill="1" applyBorder="1" applyAlignment="1">
      <alignment horizontal="center" vertical="center" wrapText="1"/>
    </xf>
    <xf numFmtId="0" fontId="37" fillId="0" borderId="0" xfId="36" applyFont="1" applyAlignment="1">
      <alignment horizontal="left" vertical="center"/>
    </xf>
    <xf numFmtId="0" fontId="39" fillId="19" borderId="15" xfId="36" applyFont="1" applyFill="1" applyBorder="1" applyAlignment="1">
      <alignment horizontal="center" vertical="center" wrapText="1"/>
    </xf>
    <xf numFmtId="0" fontId="37" fillId="0" borderId="0" xfId="0" applyFont="1" applyAlignment="1">
      <alignment horizontal="right"/>
    </xf>
    <xf numFmtId="49" fontId="41" fillId="18" borderId="0" xfId="36" applyNumberFormat="1" applyFont="1" applyFill="1" applyAlignment="1">
      <alignment horizontal="left" vertical="top" wrapText="1"/>
    </xf>
    <xf numFmtId="49" fontId="2" fillId="4" borderId="10" xfId="0" applyNumberFormat="1" applyFont="1" applyFill="1" applyBorder="1" applyAlignment="1">
      <alignment horizontal="center"/>
    </xf>
    <xf numFmtId="49" fontId="2" fillId="4" borderId="8" xfId="0" applyNumberFormat="1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37">
    <cellStyle name="_Price SITES" xfId="4" xr:uid="{00000000-0005-0000-0000-000000000000}"/>
    <cellStyle name="_Охранные и пожарные системы" xfId="5" xr:uid="{00000000-0005-0000-0000-000001000000}"/>
    <cellStyle name="Accent" xfId="19" xr:uid="{00000000-0005-0000-0000-000002000000}"/>
    <cellStyle name="Accent 1" xfId="20" xr:uid="{00000000-0005-0000-0000-000003000000}"/>
    <cellStyle name="Accent 2" xfId="21" xr:uid="{00000000-0005-0000-0000-000004000000}"/>
    <cellStyle name="Accent 3" xfId="22" xr:uid="{00000000-0005-0000-0000-000005000000}"/>
    <cellStyle name="Bad" xfId="23" xr:uid="{00000000-0005-0000-0000-000006000000}"/>
    <cellStyle name="Currency0" xfId="6" xr:uid="{00000000-0005-0000-0000-000007000000}"/>
    <cellStyle name="Error" xfId="24" xr:uid="{00000000-0005-0000-0000-000008000000}"/>
    <cellStyle name="Excel Built-in Excel Built-in Excel Built-in Excel Built-in Excel Built-in Excel Built-in Excel Built-in Excel Built-in Excel Built-in Excel Built-in Excel Built-in Excel Built-in Білий №" xfId="7" xr:uid="{00000000-0005-0000-0000-000009000000}"/>
    <cellStyle name="Excel Built-in Normal" xfId="17" xr:uid="{00000000-0005-0000-0000-00000A000000}"/>
    <cellStyle name="Excel Built-in Normal 1" xfId="1" xr:uid="{00000000-0005-0000-0000-00000B000000}"/>
    <cellStyle name="Footnote" xfId="25" xr:uid="{00000000-0005-0000-0000-00000C000000}"/>
    <cellStyle name="Good" xfId="26" xr:uid="{00000000-0005-0000-0000-00000D000000}"/>
    <cellStyle name="Gray_Normal" xfId="8" xr:uid="{00000000-0005-0000-0000-00000E000000}"/>
    <cellStyle name="Heading" xfId="27" xr:uid="{00000000-0005-0000-0000-00000F000000}"/>
    <cellStyle name="Heading 1" xfId="28" xr:uid="{00000000-0005-0000-0000-000010000000}"/>
    <cellStyle name="Heading 2" xfId="29" xr:uid="{00000000-0005-0000-0000-000011000000}"/>
    <cellStyle name="Neutral" xfId="30" xr:uid="{00000000-0005-0000-0000-000012000000}"/>
    <cellStyle name="Normal_PL_1" xfId="9" xr:uid="{00000000-0005-0000-0000-000013000000}"/>
    <cellStyle name="Note" xfId="31" xr:uid="{00000000-0005-0000-0000-000014000000}"/>
    <cellStyle name="Price_hd3" xfId="10" xr:uid="{00000000-0005-0000-0000-000015000000}"/>
    <cellStyle name="Status" xfId="32" xr:uid="{00000000-0005-0000-0000-000016000000}"/>
    <cellStyle name="Style 1" xfId="11" xr:uid="{00000000-0005-0000-0000-000017000000}"/>
    <cellStyle name="Sub Header" xfId="12" xr:uid="{00000000-0005-0000-0000-000018000000}"/>
    <cellStyle name="Text" xfId="33" xr:uid="{00000000-0005-0000-0000-000019000000}"/>
    <cellStyle name="Warning" xfId="34" xr:uid="{00000000-0005-0000-0000-00001A000000}"/>
    <cellStyle name="Белый" xfId="13" xr:uid="{00000000-0005-0000-0000-00001B000000}"/>
    <cellStyle name="Звичайний" xfId="0" builtinId="0"/>
    <cellStyle name="Звичайний 2" xfId="2" xr:uid="{00000000-0005-0000-0000-00001D000000}"/>
    <cellStyle name="Звичайний 3 2" xfId="35" xr:uid="{062DB1AA-E187-41E3-9EA9-04DDF30D6FD1}"/>
    <cellStyle name="Обычный 2" xfId="3" xr:uid="{00000000-0005-0000-0000-00001F000000}"/>
    <cellStyle name="Обычный 2 2" xfId="18" xr:uid="{00000000-0005-0000-0000-000020000000}"/>
    <cellStyle name="Обычный 3" xfId="36" xr:uid="{E4D7144B-D5DC-45FC-A3A6-FA7D37F13936}"/>
    <cellStyle name="Обычный 4" xfId="14" xr:uid="{00000000-0005-0000-0000-000021000000}"/>
    <cellStyle name="Стиль 1" xfId="15" xr:uid="{00000000-0005-0000-0000-000022000000}"/>
    <cellStyle name="표준_Camera List_Feb_2005_rev1" xfId="16" xr:uid="{00000000-0005-0000-0000-000023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2F2F2"/>
      <rgbColor rgb="FFCCFFFF"/>
      <rgbColor rgb="FF660066"/>
      <rgbColor rgb="FFD99694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D1923-2DEC-4A93-BB77-E2B99A3047E3}">
  <dimension ref="A1:I25"/>
  <sheetViews>
    <sheetView tabSelected="1" zoomScale="85" zoomScaleNormal="85" zoomScaleSheetLayoutView="90" workbookViewId="0">
      <selection activeCell="B16" sqref="B16"/>
    </sheetView>
  </sheetViews>
  <sheetFormatPr defaultRowHeight="13.8"/>
  <cols>
    <col min="1" max="1" width="8.44140625" style="52" customWidth="1"/>
    <col min="2" max="2" width="26.6640625" style="52" customWidth="1"/>
    <col min="3" max="3" width="16.5546875" style="52" customWidth="1"/>
    <col min="4" max="4" width="15.6640625" style="52" customWidth="1"/>
    <col min="5" max="5" width="18.5546875" style="52" customWidth="1"/>
    <col min="6" max="6" width="23" style="52" customWidth="1"/>
    <col min="7" max="7" width="14.109375" style="52" customWidth="1"/>
    <col min="8" max="8" width="15.44140625" style="52" customWidth="1"/>
    <col min="9" max="9" width="21.44140625" style="52" customWidth="1"/>
    <col min="10" max="16384" width="8.88671875" style="52"/>
  </cols>
  <sheetData>
    <row r="1" spans="1:9">
      <c r="A1" s="62" t="s">
        <v>63</v>
      </c>
      <c r="B1" s="62"/>
      <c r="C1" s="62"/>
      <c r="D1" s="62"/>
      <c r="E1" s="62"/>
      <c r="F1" s="62"/>
      <c r="G1" s="62"/>
      <c r="H1" s="62"/>
      <c r="I1" s="62"/>
    </row>
    <row r="2" spans="1:9">
      <c r="A2" s="55"/>
      <c r="B2" s="55"/>
      <c r="C2" s="55"/>
      <c r="F2" s="56"/>
      <c r="G2" s="89" t="s">
        <v>62</v>
      </c>
      <c r="H2" s="89"/>
      <c r="I2" s="89"/>
    </row>
    <row r="3" spans="1:9">
      <c r="A3" s="55"/>
      <c r="B3" s="55"/>
      <c r="C3" s="55"/>
      <c r="G3" s="89" t="s">
        <v>61</v>
      </c>
      <c r="H3" s="89"/>
      <c r="I3" s="89"/>
    </row>
    <row r="4" spans="1:9">
      <c r="A4" s="55"/>
      <c r="B4" s="55"/>
      <c r="C4" s="55"/>
    </row>
    <row r="5" spans="1:9">
      <c r="A5" s="55"/>
      <c r="B5" s="55"/>
      <c r="C5" s="55"/>
      <c r="F5" s="56"/>
    </row>
    <row r="6" spans="1:9" ht="16.5" customHeight="1">
      <c r="A6" s="55"/>
      <c r="B6" s="55"/>
      <c r="C6" s="55"/>
      <c r="F6" s="56"/>
    </row>
    <row r="7" spans="1:9">
      <c r="A7" s="63" t="s">
        <v>84</v>
      </c>
      <c r="B7" s="63"/>
      <c r="C7" s="63"/>
      <c r="D7" s="63"/>
      <c r="E7" s="63"/>
      <c r="F7" s="63"/>
      <c r="G7" s="63"/>
      <c r="H7" s="63"/>
      <c r="I7" s="63"/>
    </row>
    <row r="8" spans="1:9">
      <c r="A8" s="64" t="s">
        <v>64</v>
      </c>
      <c r="B8" s="65"/>
      <c r="C8" s="70" t="s">
        <v>65</v>
      </c>
      <c r="D8" s="71"/>
      <c r="E8" s="71"/>
      <c r="F8" s="71"/>
      <c r="G8" s="71"/>
      <c r="H8" s="71"/>
      <c r="I8" s="72"/>
    </row>
    <row r="9" spans="1:9" ht="15" customHeight="1">
      <c r="A9" s="66"/>
      <c r="B9" s="67"/>
      <c r="C9" s="73" t="s">
        <v>66</v>
      </c>
      <c r="D9" s="74"/>
      <c r="E9" s="74"/>
      <c r="F9" s="74"/>
      <c r="G9" s="74"/>
      <c r="H9" s="74"/>
      <c r="I9" s="75"/>
    </row>
    <row r="10" spans="1:9" ht="15" customHeight="1">
      <c r="A10" s="68"/>
      <c r="B10" s="69"/>
      <c r="C10" s="76" t="s">
        <v>67</v>
      </c>
      <c r="D10" s="77"/>
      <c r="E10" s="77"/>
      <c r="F10" s="77"/>
      <c r="G10" s="77"/>
      <c r="H10" s="77"/>
      <c r="I10" s="78"/>
    </row>
    <row r="11" spans="1:9" ht="42.6" customHeight="1">
      <c r="A11" s="80" t="s">
        <v>68</v>
      </c>
      <c r="B11" s="81"/>
      <c r="C11" s="82" t="s">
        <v>69</v>
      </c>
      <c r="D11" s="83"/>
      <c r="E11" s="83"/>
      <c r="F11" s="83"/>
      <c r="G11" s="83"/>
      <c r="H11" s="83"/>
      <c r="I11" s="84"/>
    </row>
    <row r="14" spans="1:9" ht="33" customHeight="1">
      <c r="A14" s="85" t="s">
        <v>0</v>
      </c>
      <c r="B14" s="86" t="s">
        <v>70</v>
      </c>
      <c r="C14" s="86" t="s">
        <v>1</v>
      </c>
      <c r="D14" s="86" t="s">
        <v>2</v>
      </c>
      <c r="E14" s="86" t="s">
        <v>83</v>
      </c>
      <c r="F14" s="86" t="s">
        <v>85</v>
      </c>
      <c r="G14" s="88" t="s">
        <v>82</v>
      </c>
      <c r="H14" s="88"/>
      <c r="I14" s="86" t="s">
        <v>3</v>
      </c>
    </row>
    <row r="15" spans="1:9" ht="23.4" customHeight="1">
      <c r="A15" s="85"/>
      <c r="B15" s="86"/>
      <c r="C15" s="86"/>
      <c r="D15" s="86"/>
      <c r="E15" s="86"/>
      <c r="F15" s="86"/>
      <c r="G15" s="53" t="s">
        <v>71</v>
      </c>
      <c r="H15" s="53" t="s">
        <v>72</v>
      </c>
      <c r="I15" s="86"/>
    </row>
    <row r="16" spans="1:9" ht="57" customHeight="1">
      <c r="A16" s="57" t="s">
        <v>4</v>
      </c>
      <c r="B16" s="58" t="s">
        <v>76</v>
      </c>
      <c r="C16" s="60" t="s">
        <v>75</v>
      </c>
      <c r="D16" s="60">
        <v>850</v>
      </c>
      <c r="E16" s="61"/>
      <c r="F16" s="61">
        <f>D16*E16</f>
        <v>0</v>
      </c>
      <c r="G16" s="54">
        <v>21</v>
      </c>
      <c r="H16" s="61"/>
      <c r="I16" s="59"/>
    </row>
    <row r="17" spans="1:9" ht="30.75" customHeight="1">
      <c r="A17" s="90" t="s">
        <v>77</v>
      </c>
      <c r="B17" s="90"/>
      <c r="C17" s="90"/>
      <c r="D17" s="90"/>
      <c r="E17" s="90"/>
      <c r="F17" s="90"/>
      <c r="G17" s="90"/>
      <c r="H17" s="90"/>
      <c r="I17" s="90"/>
    </row>
    <row r="19" spans="1:9" ht="26.4" customHeight="1">
      <c r="A19" s="67" t="s">
        <v>78</v>
      </c>
      <c r="B19" s="67"/>
      <c r="C19" s="67"/>
      <c r="D19" s="67"/>
      <c r="E19" s="67"/>
      <c r="F19" s="67"/>
      <c r="G19" s="67"/>
      <c r="H19" s="67"/>
      <c r="I19" s="67"/>
    </row>
    <row r="20" spans="1:9">
      <c r="A20" s="87" t="s">
        <v>73</v>
      </c>
      <c r="B20" s="87"/>
      <c r="C20" s="87"/>
      <c r="D20" s="87"/>
      <c r="E20" s="87"/>
      <c r="F20" s="87"/>
      <c r="G20" s="87"/>
      <c r="H20" s="87"/>
      <c r="I20" s="87"/>
    </row>
    <row r="21" spans="1:9">
      <c r="A21" s="87" t="s">
        <v>74</v>
      </c>
      <c r="B21" s="87"/>
      <c r="C21" s="87"/>
      <c r="D21" s="87"/>
      <c r="E21" s="87"/>
      <c r="F21" s="87"/>
      <c r="G21" s="87"/>
      <c r="H21" s="87"/>
      <c r="I21" s="87"/>
    </row>
    <row r="23" spans="1:9">
      <c r="B23" s="52" t="s">
        <v>79</v>
      </c>
      <c r="C23" s="79"/>
      <c r="D23" s="79"/>
    </row>
    <row r="24" spans="1:9">
      <c r="B24" s="52" t="s">
        <v>80</v>
      </c>
      <c r="C24" s="79"/>
      <c r="D24" s="79"/>
    </row>
    <row r="25" spans="1:9">
      <c r="B25" s="52" t="s">
        <v>81</v>
      </c>
      <c r="C25" s="79"/>
      <c r="D25" s="79"/>
    </row>
  </sheetData>
  <protectedRanges>
    <protectedRange sqref="G2:I3" name="Заголовок_1_2"/>
  </protectedRanges>
  <mergeCells count="25">
    <mergeCell ref="A20:I20"/>
    <mergeCell ref="C23:D23"/>
    <mergeCell ref="C24:D24"/>
    <mergeCell ref="C25:D25"/>
    <mergeCell ref="A11:B11"/>
    <mergeCell ref="C11:I11"/>
    <mergeCell ref="A14:A15"/>
    <mergeCell ref="B14:B15"/>
    <mergeCell ref="C14:C15"/>
    <mergeCell ref="D14:D15"/>
    <mergeCell ref="E14:E15"/>
    <mergeCell ref="F14:F15"/>
    <mergeCell ref="I14:I15"/>
    <mergeCell ref="A21:I21"/>
    <mergeCell ref="G14:H14"/>
    <mergeCell ref="A17:I17"/>
    <mergeCell ref="A19:I19"/>
    <mergeCell ref="A1:I1"/>
    <mergeCell ref="A7:I7"/>
    <mergeCell ref="A8:B10"/>
    <mergeCell ref="C8:I8"/>
    <mergeCell ref="C9:I9"/>
    <mergeCell ref="C10:I10"/>
    <mergeCell ref="G2:I2"/>
    <mergeCell ref="G3:I3"/>
  </mergeCells>
  <pageMargins left="0.23622047244094491" right="0.23622047244094491" top="0.39370078740157483" bottom="0.3937007874015748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0"/>
  <sheetViews>
    <sheetView workbookViewId="0">
      <selection activeCell="F13" sqref="F13"/>
    </sheetView>
  </sheetViews>
  <sheetFormatPr defaultRowHeight="14.4"/>
  <cols>
    <col min="2" max="2" width="3.33203125" bestFit="1" customWidth="1"/>
    <col min="3" max="3" width="59.33203125" customWidth="1"/>
    <col min="4" max="4" width="6.88671875" customWidth="1"/>
    <col min="5" max="5" width="7.44140625" bestFit="1" customWidth="1"/>
    <col min="6" max="6" width="9.33203125" customWidth="1"/>
    <col min="7" max="7" width="10.33203125" customWidth="1"/>
    <col min="8" max="8" width="11" bestFit="1" customWidth="1"/>
    <col min="9" max="9" width="18.6640625" bestFit="1" customWidth="1"/>
  </cols>
  <sheetData>
    <row r="2" spans="2:9" ht="15" thickBot="1"/>
    <row r="3" spans="2:9" ht="16.2" thickBot="1">
      <c r="B3" s="91" t="s">
        <v>13</v>
      </c>
      <c r="C3" s="92"/>
      <c r="D3" s="92"/>
      <c r="E3" s="92"/>
      <c r="F3" s="92"/>
      <c r="G3" s="92"/>
      <c r="H3" s="92"/>
      <c r="I3" s="92"/>
    </row>
    <row r="4" spans="2:9" ht="60">
      <c r="B4" s="30" t="s">
        <v>5</v>
      </c>
      <c r="C4" s="31" t="s">
        <v>14</v>
      </c>
      <c r="D4" s="32" t="s">
        <v>6</v>
      </c>
      <c r="E4" s="33">
        <v>196.85</v>
      </c>
      <c r="F4" s="37">
        <v>5200</v>
      </c>
      <c r="G4" s="37">
        <v>800</v>
      </c>
      <c r="H4" s="34">
        <f>G4+F4</f>
        <v>6000</v>
      </c>
      <c r="I4" s="34">
        <f>H4*E4</f>
        <v>1181100</v>
      </c>
    </row>
    <row r="5" spans="2:9" ht="45">
      <c r="B5" s="1" t="s">
        <v>7</v>
      </c>
      <c r="C5" s="2" t="s">
        <v>15</v>
      </c>
      <c r="D5" s="3" t="s">
        <v>16</v>
      </c>
      <c r="E5" s="5">
        <v>509.37</v>
      </c>
      <c r="F5" s="38">
        <v>169</v>
      </c>
      <c r="G5" s="38">
        <v>90</v>
      </c>
      <c r="H5" s="4">
        <f>G5+F5</f>
        <v>259</v>
      </c>
      <c r="I5" s="4">
        <f>H5*E5</f>
        <v>131926.82999999999</v>
      </c>
    </row>
    <row r="6" spans="2:9" ht="105">
      <c r="B6" s="1" t="s">
        <v>8</v>
      </c>
      <c r="C6" s="2" t="s">
        <v>17</v>
      </c>
      <c r="D6" s="3" t="s">
        <v>6</v>
      </c>
      <c r="E6" s="5">
        <v>153.56</v>
      </c>
      <c r="F6" s="38">
        <v>4510</v>
      </c>
      <c r="G6" s="38">
        <v>1000</v>
      </c>
      <c r="H6" s="4">
        <f>G6+F6</f>
        <v>5510</v>
      </c>
      <c r="I6" s="4">
        <f>H6*E6</f>
        <v>846115.6</v>
      </c>
    </row>
    <row r="7" spans="2:9" ht="75.599999999999994" thickBot="1">
      <c r="B7" s="27" t="s">
        <v>18</v>
      </c>
      <c r="C7" s="28" t="s">
        <v>19</v>
      </c>
      <c r="D7" s="35" t="s">
        <v>6</v>
      </c>
      <c r="E7" s="36">
        <v>143.55000000000001</v>
      </c>
      <c r="F7" s="39">
        <v>900</v>
      </c>
      <c r="G7" s="39">
        <v>420</v>
      </c>
      <c r="H7" s="29">
        <f>G7+F7</f>
        <v>1320</v>
      </c>
      <c r="I7" s="29">
        <f>H7*E7</f>
        <v>189486.00000000003</v>
      </c>
    </row>
    <row r="8" spans="2:9" ht="16.2" thickBot="1">
      <c r="B8" s="21"/>
      <c r="C8" s="22" t="s">
        <v>9</v>
      </c>
      <c r="D8" s="23"/>
      <c r="E8" s="24"/>
      <c r="F8" s="25"/>
      <c r="G8" s="25"/>
      <c r="H8" s="25"/>
      <c r="I8" s="26">
        <f>SUM(I4:I7)</f>
        <v>2348628.4300000002</v>
      </c>
    </row>
    <row r="9" spans="2:9" ht="15.6">
      <c r="B9" s="6"/>
      <c r="C9" s="7" t="s">
        <v>10</v>
      </c>
      <c r="D9" s="8"/>
      <c r="E9" s="9"/>
      <c r="F9" s="10"/>
      <c r="G9" s="10"/>
      <c r="H9" s="10"/>
      <c r="I9" s="19">
        <f>I8*0.2</f>
        <v>469725.68600000005</v>
      </c>
    </row>
    <row r="10" spans="2:9" ht="16.2" thickBot="1">
      <c r="B10" s="11"/>
      <c r="C10" s="12" t="s">
        <v>11</v>
      </c>
      <c r="D10" s="13"/>
      <c r="E10" s="14"/>
      <c r="F10" s="15"/>
      <c r="G10" s="15"/>
      <c r="H10" s="15"/>
      <c r="I10" s="20">
        <f>I9+I8</f>
        <v>2818354.1160000004</v>
      </c>
    </row>
  </sheetData>
  <mergeCells count="1">
    <mergeCell ref="B3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S89"/>
  <sheetViews>
    <sheetView topLeftCell="A55" zoomScaleNormal="100" zoomScaleSheetLayoutView="100" workbookViewId="0">
      <selection activeCell="K89" sqref="K89"/>
    </sheetView>
  </sheetViews>
  <sheetFormatPr defaultColWidth="8.6640625" defaultRowHeight="14.4"/>
  <cols>
    <col min="2" max="2" width="19.33203125" customWidth="1"/>
    <col min="3" max="3" width="15" customWidth="1"/>
    <col min="6" max="6" width="13.6640625" customWidth="1"/>
    <col min="7" max="7" width="10.6640625" customWidth="1"/>
    <col min="8" max="10" width="12.44140625" customWidth="1"/>
    <col min="11" max="11" width="13.88671875" customWidth="1"/>
    <col min="12" max="12" width="13.5546875" customWidth="1"/>
    <col min="13" max="13" width="12.44140625" customWidth="1"/>
    <col min="19" max="19" width="12.88671875" customWidth="1"/>
  </cols>
  <sheetData>
    <row r="2" spans="2:19" ht="59.25" customHeight="1">
      <c r="B2" s="16" t="s">
        <v>23</v>
      </c>
      <c r="C2" s="16" t="s">
        <v>24</v>
      </c>
      <c r="F2" s="16" t="s">
        <v>25</v>
      </c>
      <c r="G2" s="16" t="s">
        <v>26</v>
      </c>
      <c r="H2" s="43" t="s">
        <v>27</v>
      </c>
      <c r="I2" s="43" t="s">
        <v>28</v>
      </c>
      <c r="J2" s="43"/>
      <c r="K2" s="93" t="s">
        <v>31</v>
      </c>
      <c r="L2" s="93"/>
      <c r="M2" s="43"/>
      <c r="P2" s="93" t="s">
        <v>20</v>
      </c>
      <c r="Q2" s="93"/>
      <c r="S2" s="16" t="s">
        <v>22</v>
      </c>
    </row>
    <row r="3" spans="2:19">
      <c r="B3">
        <v>28.34</v>
      </c>
      <c r="C3">
        <v>16.72</v>
      </c>
      <c r="F3">
        <v>11.65</v>
      </c>
      <c r="G3">
        <v>32.5</v>
      </c>
      <c r="H3">
        <v>189.22</v>
      </c>
      <c r="I3">
        <v>54.08</v>
      </c>
      <c r="K3" s="40" t="s">
        <v>29</v>
      </c>
      <c r="L3" s="40" t="s">
        <v>30</v>
      </c>
      <c r="P3" s="40" t="s">
        <v>21</v>
      </c>
      <c r="Q3" s="40" t="s">
        <v>6</v>
      </c>
      <c r="S3" t="s">
        <v>6</v>
      </c>
    </row>
    <row r="4" spans="2:19">
      <c r="B4">
        <v>51.47</v>
      </c>
      <c r="C4">
        <v>27.74</v>
      </c>
      <c r="F4">
        <v>8.44</v>
      </c>
      <c r="G4">
        <v>23.4</v>
      </c>
      <c r="I4">
        <v>53.04</v>
      </c>
      <c r="K4">
        <v>21.99</v>
      </c>
      <c r="L4">
        <v>21.95</v>
      </c>
      <c r="P4">
        <v>5</v>
      </c>
      <c r="Q4">
        <v>11</v>
      </c>
      <c r="S4">
        <v>18</v>
      </c>
    </row>
    <row r="5" spans="2:19">
      <c r="B5">
        <v>112.17</v>
      </c>
      <c r="C5">
        <v>26.61</v>
      </c>
      <c r="F5">
        <v>14.87</v>
      </c>
      <c r="G5">
        <v>23.56</v>
      </c>
      <c r="K5">
        <v>20.2</v>
      </c>
      <c r="L5">
        <v>17.27</v>
      </c>
      <c r="P5">
        <v>2</v>
      </c>
      <c r="Q5">
        <v>4.4000000000000004</v>
      </c>
      <c r="S5">
        <v>18.600000000000001</v>
      </c>
    </row>
    <row r="6" spans="2:19">
      <c r="B6">
        <v>46.3</v>
      </c>
      <c r="C6">
        <v>18.12</v>
      </c>
      <c r="F6">
        <v>17.57</v>
      </c>
      <c r="G6">
        <v>3.55</v>
      </c>
      <c r="I6">
        <f>I4+I3</f>
        <v>107.12</v>
      </c>
      <c r="K6">
        <v>58.57</v>
      </c>
      <c r="L6">
        <v>43.7</v>
      </c>
      <c r="P6">
        <v>1</v>
      </c>
      <c r="Q6">
        <v>2.4</v>
      </c>
      <c r="S6">
        <v>5.0999999999999996</v>
      </c>
    </row>
    <row r="7" spans="2:19">
      <c r="B7">
        <v>52.87</v>
      </c>
      <c r="C7">
        <v>18.12</v>
      </c>
      <c r="F7">
        <v>15.82</v>
      </c>
      <c r="G7">
        <v>5.04</v>
      </c>
      <c r="K7">
        <v>10.16</v>
      </c>
      <c r="L7">
        <v>17.05</v>
      </c>
      <c r="P7">
        <v>1</v>
      </c>
      <c r="Q7">
        <v>11.31</v>
      </c>
      <c r="S7">
        <v>3.09</v>
      </c>
    </row>
    <row r="8" spans="2:19">
      <c r="B8">
        <v>58.81</v>
      </c>
      <c r="C8">
        <v>18.12</v>
      </c>
      <c r="F8">
        <v>14.59</v>
      </c>
      <c r="G8">
        <v>25.61</v>
      </c>
      <c r="K8">
        <v>18.36</v>
      </c>
      <c r="L8">
        <v>16.77</v>
      </c>
      <c r="P8">
        <v>1</v>
      </c>
      <c r="Q8">
        <v>3.85</v>
      </c>
      <c r="S8">
        <v>15</v>
      </c>
    </row>
    <row r="9" spans="2:19">
      <c r="B9">
        <v>52.82</v>
      </c>
      <c r="C9">
        <v>18.12</v>
      </c>
      <c r="F9">
        <v>16.12</v>
      </c>
      <c r="G9">
        <v>18.57</v>
      </c>
      <c r="K9">
        <v>7.16</v>
      </c>
      <c r="L9">
        <v>25.96</v>
      </c>
      <c r="P9">
        <v>1</v>
      </c>
      <c r="Q9">
        <v>3.45</v>
      </c>
      <c r="S9">
        <v>10.95</v>
      </c>
    </row>
    <row r="10" spans="2:19">
      <c r="B10">
        <v>195.19</v>
      </c>
      <c r="F10">
        <v>15.12</v>
      </c>
      <c r="G10">
        <v>3.19</v>
      </c>
      <c r="K10">
        <v>49.5</v>
      </c>
      <c r="L10">
        <v>27.24</v>
      </c>
      <c r="P10">
        <v>1</v>
      </c>
      <c r="Q10">
        <v>4.83</v>
      </c>
      <c r="S10">
        <v>21.69</v>
      </c>
    </row>
    <row r="11" spans="2:19">
      <c r="B11">
        <v>5.97</v>
      </c>
      <c r="F11">
        <v>16.12</v>
      </c>
      <c r="G11">
        <v>9.56</v>
      </c>
      <c r="K11">
        <v>45.35</v>
      </c>
      <c r="L11">
        <v>25.96</v>
      </c>
      <c r="P11">
        <v>1</v>
      </c>
      <c r="Q11">
        <v>9.1199999999999992</v>
      </c>
      <c r="S11">
        <v>3.24</v>
      </c>
    </row>
    <row r="12" spans="2:19">
      <c r="B12">
        <v>23.29</v>
      </c>
      <c r="F12">
        <v>15.12</v>
      </c>
      <c r="G12">
        <v>9.98</v>
      </c>
      <c r="K12">
        <v>21.71</v>
      </c>
      <c r="L12">
        <v>17.899999999999999</v>
      </c>
      <c r="P12">
        <v>1</v>
      </c>
      <c r="Q12">
        <v>22.05</v>
      </c>
      <c r="S12">
        <v>5.61</v>
      </c>
    </row>
    <row r="13" spans="2:19">
      <c r="B13">
        <v>53.1</v>
      </c>
      <c r="G13">
        <v>92.19</v>
      </c>
      <c r="K13">
        <v>19.899999999999999</v>
      </c>
      <c r="L13">
        <v>63.37</v>
      </c>
      <c r="P13">
        <v>1</v>
      </c>
      <c r="Q13">
        <v>11</v>
      </c>
      <c r="S13">
        <v>2.85</v>
      </c>
    </row>
    <row r="14" spans="2:19">
      <c r="B14">
        <v>47.65</v>
      </c>
      <c r="G14">
        <v>108.74</v>
      </c>
      <c r="K14">
        <v>20.32</v>
      </c>
      <c r="L14">
        <v>17.100000000000001</v>
      </c>
      <c r="P14">
        <v>1</v>
      </c>
      <c r="Q14">
        <v>10.7</v>
      </c>
      <c r="S14">
        <v>4.6500000000000004</v>
      </c>
    </row>
    <row r="15" spans="2:19">
      <c r="B15">
        <v>18.920000000000002</v>
      </c>
      <c r="G15">
        <v>20.59</v>
      </c>
      <c r="K15">
        <v>8.02</v>
      </c>
      <c r="L15">
        <v>17.899999999999999</v>
      </c>
      <c r="P15">
        <v>23</v>
      </c>
      <c r="Q15">
        <v>55.2</v>
      </c>
      <c r="S15">
        <v>3.75</v>
      </c>
    </row>
    <row r="16" spans="2:19">
      <c r="B16">
        <v>9.8000000000000007</v>
      </c>
      <c r="G16">
        <v>3.93</v>
      </c>
      <c r="K16">
        <v>39.700000000000003</v>
      </c>
      <c r="L16">
        <v>63.23</v>
      </c>
      <c r="P16">
        <v>6</v>
      </c>
      <c r="Q16">
        <v>25.2</v>
      </c>
      <c r="S16">
        <v>3.75</v>
      </c>
    </row>
    <row r="17" spans="2:19">
      <c r="B17">
        <v>11.4</v>
      </c>
      <c r="G17">
        <v>3.93</v>
      </c>
      <c r="K17">
        <v>22.16</v>
      </c>
      <c r="L17">
        <v>17.100000000000001</v>
      </c>
      <c r="P17">
        <v>9</v>
      </c>
      <c r="Q17">
        <v>37.799999999999997</v>
      </c>
      <c r="S17">
        <v>4.6500000000000004</v>
      </c>
    </row>
    <row r="18" spans="2:19">
      <c r="B18">
        <v>69.959999999999994</v>
      </c>
      <c r="G18">
        <v>23.46</v>
      </c>
      <c r="K18">
        <v>20.56</v>
      </c>
      <c r="P18">
        <v>1</v>
      </c>
      <c r="Q18">
        <v>5.94</v>
      </c>
      <c r="S18">
        <v>10.95</v>
      </c>
    </row>
    <row r="19" spans="2:19">
      <c r="B19">
        <v>113.21</v>
      </c>
      <c r="G19">
        <v>21.47</v>
      </c>
      <c r="K19">
        <v>39.74</v>
      </c>
      <c r="P19">
        <v>1</v>
      </c>
      <c r="Q19">
        <v>9</v>
      </c>
      <c r="S19">
        <v>11.4</v>
      </c>
    </row>
    <row r="20" spans="2:19">
      <c r="B20">
        <v>117.6</v>
      </c>
      <c r="G20">
        <v>4.0199999999999996</v>
      </c>
      <c r="K20">
        <v>8.5299999999999994</v>
      </c>
      <c r="P20">
        <v>1</v>
      </c>
      <c r="Q20">
        <v>2.63</v>
      </c>
      <c r="S20">
        <v>11.13</v>
      </c>
    </row>
    <row r="21" spans="2:19">
      <c r="B21">
        <v>48.98</v>
      </c>
      <c r="G21">
        <v>79.13</v>
      </c>
      <c r="K21">
        <v>22.91</v>
      </c>
      <c r="P21">
        <v>1</v>
      </c>
      <c r="Q21">
        <v>5.4</v>
      </c>
      <c r="S21">
        <v>16.29</v>
      </c>
    </row>
    <row r="22" spans="2:19">
      <c r="B22">
        <v>69.38</v>
      </c>
      <c r="G22">
        <v>27.33</v>
      </c>
      <c r="K22">
        <v>21.34</v>
      </c>
    </row>
    <row r="23" spans="2:19">
      <c r="B23">
        <v>46.7</v>
      </c>
      <c r="G23">
        <v>24.57</v>
      </c>
      <c r="K23">
        <v>21.3</v>
      </c>
      <c r="Q23" s="41">
        <f>SUM(Q4:Q21)</f>
        <v>235.28</v>
      </c>
      <c r="S23" s="42">
        <f>SUM(S4:S21)</f>
        <v>170.7</v>
      </c>
    </row>
    <row r="24" spans="2:19">
      <c r="B24">
        <v>120.96</v>
      </c>
      <c r="G24">
        <v>49.35</v>
      </c>
      <c r="K24">
        <v>21.3</v>
      </c>
    </row>
    <row r="25" spans="2:19">
      <c r="B25">
        <v>7.77</v>
      </c>
      <c r="G25">
        <v>4.17</v>
      </c>
      <c r="K25">
        <v>21.3</v>
      </c>
    </row>
    <row r="26" spans="2:19">
      <c r="B26">
        <v>7.77</v>
      </c>
      <c r="G26">
        <v>3.93</v>
      </c>
      <c r="K26">
        <v>20.6</v>
      </c>
    </row>
    <row r="27" spans="2:19">
      <c r="B27">
        <v>51.21</v>
      </c>
      <c r="G27">
        <v>3.93</v>
      </c>
      <c r="K27">
        <v>18.45</v>
      </c>
    </row>
    <row r="28" spans="2:19">
      <c r="B28">
        <v>49.92</v>
      </c>
      <c r="G28">
        <v>28.91</v>
      </c>
      <c r="K28">
        <v>19.350000000000001</v>
      </c>
    </row>
    <row r="29" spans="2:19">
      <c r="B29">
        <v>22.17</v>
      </c>
      <c r="G29">
        <v>24.57</v>
      </c>
      <c r="K29">
        <v>19.350000000000001</v>
      </c>
    </row>
    <row r="30" spans="2:19">
      <c r="B30">
        <v>85.92</v>
      </c>
      <c r="G30">
        <v>24.44</v>
      </c>
      <c r="K30">
        <v>16.14</v>
      </c>
    </row>
    <row r="31" spans="2:19">
      <c r="B31">
        <v>35.64</v>
      </c>
      <c r="G31">
        <v>24.44</v>
      </c>
      <c r="K31">
        <v>6.59</v>
      </c>
    </row>
    <row r="32" spans="2:19">
      <c r="B32">
        <v>44.13</v>
      </c>
      <c r="G32">
        <v>24.44</v>
      </c>
    </row>
    <row r="33" spans="2:12">
      <c r="B33">
        <v>44.4</v>
      </c>
      <c r="G33">
        <v>24.64</v>
      </c>
      <c r="K33" s="18">
        <f>SUM(K4:K31)</f>
        <v>640.56000000000006</v>
      </c>
      <c r="L33" s="18">
        <f>SUM(L4:L31)</f>
        <v>392.50000000000006</v>
      </c>
    </row>
    <row r="34" spans="2:12">
      <c r="B34">
        <v>84.33</v>
      </c>
      <c r="G34">
        <v>19.809999999999999</v>
      </c>
    </row>
    <row r="35" spans="2:12">
      <c r="B35">
        <v>24.12</v>
      </c>
      <c r="G35">
        <v>22.28</v>
      </c>
    </row>
    <row r="36" spans="2:12">
      <c r="B36">
        <v>46.8</v>
      </c>
      <c r="G36">
        <v>22.28</v>
      </c>
    </row>
    <row r="37" spans="2:12">
      <c r="B37">
        <v>94.6</v>
      </c>
      <c r="G37">
        <v>16.2</v>
      </c>
    </row>
    <row r="38" spans="2:12">
      <c r="B38">
        <v>7.77</v>
      </c>
      <c r="G38">
        <v>2.67</v>
      </c>
    </row>
    <row r="39" spans="2:12">
      <c r="B39">
        <v>7.77</v>
      </c>
    </row>
    <row r="40" spans="2:12">
      <c r="B40">
        <v>53.26</v>
      </c>
    </row>
    <row r="41" spans="2:12">
      <c r="B41">
        <v>48.97</v>
      </c>
      <c r="G41" s="17">
        <f>SUM(G3:G40)</f>
        <v>860.38</v>
      </c>
    </row>
    <row r="42" spans="2:12">
      <c r="B42">
        <v>50.7</v>
      </c>
    </row>
    <row r="43" spans="2:12">
      <c r="B43">
        <v>51.3</v>
      </c>
    </row>
    <row r="44" spans="2:12">
      <c r="B44">
        <v>48.53</v>
      </c>
    </row>
    <row r="45" spans="2:12">
      <c r="B45">
        <v>41.85</v>
      </c>
    </row>
    <row r="46" spans="2:12">
      <c r="B46">
        <v>44.4</v>
      </c>
    </row>
    <row r="47" spans="2:12">
      <c r="B47">
        <v>41.03</v>
      </c>
      <c r="F47" s="17">
        <f>SUM(F3:F46)</f>
        <v>145.42000000000002</v>
      </c>
    </row>
    <row r="48" spans="2:12">
      <c r="B48">
        <v>41.85</v>
      </c>
    </row>
    <row r="49" spans="1:3">
      <c r="B49">
        <v>41.25</v>
      </c>
    </row>
    <row r="50" spans="1:3">
      <c r="B50">
        <v>42.09</v>
      </c>
    </row>
    <row r="51" spans="1:3">
      <c r="B51">
        <v>18.3</v>
      </c>
    </row>
    <row r="58" spans="1:3">
      <c r="A58" s="18" t="s">
        <v>12</v>
      </c>
      <c r="B58" s="17">
        <f>SUM(B3:B51)</f>
        <v>2492.7400000000007</v>
      </c>
      <c r="C58" s="17">
        <f>SUM(C3:C49)</f>
        <v>143.55000000000001</v>
      </c>
    </row>
    <row r="63" spans="1:3" ht="25.8">
      <c r="B63" s="44" t="s">
        <v>32</v>
      </c>
    </row>
    <row r="65" spans="1:12">
      <c r="B65" s="18" t="s">
        <v>33</v>
      </c>
      <c r="F65" s="47" t="s">
        <v>50</v>
      </c>
    </row>
    <row r="66" spans="1:12">
      <c r="K66" s="94" t="s">
        <v>57</v>
      </c>
      <c r="L66" s="94"/>
    </row>
    <row r="67" spans="1:12" ht="33" customHeight="1">
      <c r="B67" s="45" t="s">
        <v>52</v>
      </c>
      <c r="C67" s="45" t="s">
        <v>49</v>
      </c>
      <c r="E67" t="s">
        <v>54</v>
      </c>
      <c r="F67" s="45" t="s">
        <v>51</v>
      </c>
      <c r="G67" t="s">
        <v>55</v>
      </c>
      <c r="H67" s="45" t="s">
        <v>53</v>
      </c>
      <c r="I67" s="45" t="s">
        <v>56</v>
      </c>
      <c r="K67" s="45" t="s">
        <v>51</v>
      </c>
      <c r="L67" s="45" t="s">
        <v>53</v>
      </c>
    </row>
    <row r="68" spans="1:12">
      <c r="A68" t="s">
        <v>34</v>
      </c>
      <c r="B68">
        <v>2</v>
      </c>
      <c r="C68">
        <v>2</v>
      </c>
    </row>
    <row r="69" spans="1:12">
      <c r="A69" t="s">
        <v>35</v>
      </c>
      <c r="B69">
        <v>4.4000000000000004</v>
      </c>
      <c r="C69">
        <v>6</v>
      </c>
    </row>
    <row r="70" spans="1:12">
      <c r="A70" t="s">
        <v>36</v>
      </c>
      <c r="B70">
        <v>4.5999999999999996</v>
      </c>
      <c r="E70">
        <v>2</v>
      </c>
      <c r="F70">
        <v>1.1299999999999999</v>
      </c>
      <c r="G70">
        <v>4</v>
      </c>
      <c r="H70">
        <v>4.5999999999999996</v>
      </c>
      <c r="I70">
        <v>2</v>
      </c>
      <c r="K70">
        <f>F70*E70</f>
        <v>2.2599999999999998</v>
      </c>
      <c r="L70">
        <f>H70*G70</f>
        <v>18.399999999999999</v>
      </c>
    </row>
    <row r="71" spans="1:12">
      <c r="A71" t="s">
        <v>37</v>
      </c>
      <c r="B71">
        <v>4.3</v>
      </c>
      <c r="E71">
        <v>4</v>
      </c>
      <c r="F71">
        <v>1.1299999999999999</v>
      </c>
      <c r="G71">
        <v>4</v>
      </c>
      <c r="H71">
        <v>4.3</v>
      </c>
      <c r="I71">
        <v>4</v>
      </c>
      <c r="K71">
        <f t="shared" ref="K71:K82" si="0">F71*E71</f>
        <v>4.5199999999999996</v>
      </c>
      <c r="L71">
        <f t="shared" ref="L71:L82" si="1">H71*G71</f>
        <v>17.2</v>
      </c>
    </row>
    <row r="72" spans="1:12">
      <c r="A72" t="s">
        <v>38</v>
      </c>
      <c r="B72">
        <v>4</v>
      </c>
      <c r="E72">
        <v>4</v>
      </c>
      <c r="F72">
        <v>1.1299999999999999</v>
      </c>
      <c r="G72">
        <v>4</v>
      </c>
      <c r="H72">
        <v>4</v>
      </c>
      <c r="I72">
        <v>4</v>
      </c>
      <c r="K72">
        <f t="shared" si="0"/>
        <v>4.5199999999999996</v>
      </c>
      <c r="L72">
        <f t="shared" si="1"/>
        <v>16</v>
      </c>
    </row>
    <row r="73" spans="1:12">
      <c r="A73" t="s">
        <v>39</v>
      </c>
      <c r="B73">
        <v>4</v>
      </c>
      <c r="E73">
        <v>4</v>
      </c>
      <c r="F73">
        <v>1.1299999999999999</v>
      </c>
      <c r="G73">
        <v>4</v>
      </c>
      <c r="H73">
        <v>4</v>
      </c>
      <c r="I73">
        <v>4</v>
      </c>
      <c r="K73">
        <f t="shared" si="0"/>
        <v>4.5199999999999996</v>
      </c>
      <c r="L73">
        <f t="shared" si="1"/>
        <v>16</v>
      </c>
    </row>
    <row r="74" spans="1:12">
      <c r="A74" t="s">
        <v>40</v>
      </c>
      <c r="B74">
        <v>4.5</v>
      </c>
      <c r="E74">
        <v>4</v>
      </c>
      <c r="F74">
        <v>1.1299999999999999</v>
      </c>
      <c r="G74">
        <v>4</v>
      </c>
      <c r="H74">
        <v>4.5</v>
      </c>
      <c r="I74">
        <v>4</v>
      </c>
      <c r="K74">
        <f t="shared" si="0"/>
        <v>4.5199999999999996</v>
      </c>
      <c r="L74">
        <f t="shared" si="1"/>
        <v>18</v>
      </c>
    </row>
    <row r="75" spans="1:12">
      <c r="A75" t="s">
        <v>41</v>
      </c>
      <c r="B75">
        <v>1.38</v>
      </c>
      <c r="E75">
        <v>2</v>
      </c>
      <c r="F75">
        <v>1.1299999999999999</v>
      </c>
      <c r="G75">
        <v>4</v>
      </c>
      <c r="H75">
        <v>1.38</v>
      </c>
      <c r="I75">
        <v>2</v>
      </c>
      <c r="K75">
        <f t="shared" si="0"/>
        <v>2.2599999999999998</v>
      </c>
      <c r="L75">
        <f t="shared" si="1"/>
        <v>5.52</v>
      </c>
    </row>
    <row r="76" spans="1:12">
      <c r="A76" t="s">
        <v>42</v>
      </c>
      <c r="B76">
        <v>5.8</v>
      </c>
      <c r="C76">
        <v>7</v>
      </c>
      <c r="K76">
        <f t="shared" si="0"/>
        <v>0</v>
      </c>
      <c r="L76">
        <f t="shared" si="1"/>
        <v>0</v>
      </c>
    </row>
    <row r="77" spans="1:12">
      <c r="A77" t="s">
        <v>43</v>
      </c>
      <c r="B77">
        <v>1.8</v>
      </c>
      <c r="C77">
        <v>2</v>
      </c>
      <c r="K77">
        <f t="shared" si="0"/>
        <v>0</v>
      </c>
      <c r="L77">
        <f t="shared" si="1"/>
        <v>0</v>
      </c>
    </row>
    <row r="78" spans="1:12">
      <c r="A78" t="s">
        <v>44</v>
      </c>
      <c r="B78">
        <v>4</v>
      </c>
      <c r="E78">
        <v>4</v>
      </c>
      <c r="F78">
        <v>1.1299999999999999</v>
      </c>
      <c r="G78">
        <v>4</v>
      </c>
      <c r="H78">
        <v>4</v>
      </c>
      <c r="I78">
        <v>4</v>
      </c>
      <c r="K78">
        <f t="shared" si="0"/>
        <v>4.5199999999999996</v>
      </c>
      <c r="L78">
        <f t="shared" si="1"/>
        <v>16</v>
      </c>
    </row>
    <row r="79" spans="1:12">
      <c r="A79" t="s">
        <v>45</v>
      </c>
      <c r="B79">
        <v>4</v>
      </c>
      <c r="E79">
        <v>4</v>
      </c>
      <c r="F79">
        <v>1.1299999999999999</v>
      </c>
      <c r="G79">
        <v>4</v>
      </c>
      <c r="H79">
        <v>4</v>
      </c>
      <c r="I79">
        <v>4</v>
      </c>
      <c r="K79">
        <f t="shared" si="0"/>
        <v>4.5199999999999996</v>
      </c>
      <c r="L79">
        <f t="shared" si="1"/>
        <v>16</v>
      </c>
    </row>
    <row r="80" spans="1:12">
      <c r="A80" t="s">
        <v>46</v>
      </c>
      <c r="B80">
        <v>4</v>
      </c>
      <c r="E80">
        <v>4</v>
      </c>
      <c r="F80">
        <v>1.1299999999999999</v>
      </c>
      <c r="G80">
        <v>4</v>
      </c>
      <c r="H80">
        <v>4</v>
      </c>
      <c r="I80">
        <v>4</v>
      </c>
      <c r="K80">
        <f t="shared" si="0"/>
        <v>4.5199999999999996</v>
      </c>
      <c r="L80">
        <f t="shared" si="1"/>
        <v>16</v>
      </c>
    </row>
    <row r="81" spans="1:13">
      <c r="A81" t="s">
        <v>47</v>
      </c>
      <c r="B81">
        <v>3.77</v>
      </c>
      <c r="E81">
        <v>4</v>
      </c>
      <c r="F81">
        <v>1.1299999999999999</v>
      </c>
      <c r="G81">
        <v>4</v>
      </c>
      <c r="H81">
        <v>4</v>
      </c>
      <c r="I81">
        <v>4</v>
      </c>
      <c r="K81">
        <f t="shared" si="0"/>
        <v>4.5199999999999996</v>
      </c>
      <c r="L81">
        <f t="shared" si="1"/>
        <v>16</v>
      </c>
    </row>
    <row r="82" spans="1:13">
      <c r="A82" t="s">
        <v>48</v>
      </c>
      <c r="B82">
        <v>1.38</v>
      </c>
      <c r="E82">
        <v>2</v>
      </c>
      <c r="F82">
        <v>1.1299999999999999</v>
      </c>
      <c r="G82">
        <v>4</v>
      </c>
      <c r="H82">
        <v>1.38</v>
      </c>
      <c r="I82">
        <v>2</v>
      </c>
      <c r="K82">
        <f t="shared" si="0"/>
        <v>2.2599999999999998</v>
      </c>
      <c r="L82">
        <f t="shared" si="1"/>
        <v>5.52</v>
      </c>
    </row>
    <row r="84" spans="1:13">
      <c r="B84" s="48">
        <f>SUM(B68:B82)</f>
        <v>53.93</v>
      </c>
      <c r="C84" s="48">
        <f>SUM(C68:C82)</f>
        <v>17</v>
      </c>
      <c r="D84" s="48"/>
      <c r="E84" s="48"/>
      <c r="F84" s="48"/>
      <c r="G84" s="48"/>
      <c r="H84" s="48"/>
      <c r="I84" s="48">
        <f>SUM(I68:I82)</f>
        <v>38</v>
      </c>
      <c r="J84" s="48"/>
      <c r="K84" s="48">
        <f>SUM(K68:K82)</f>
        <v>42.939999999999991</v>
      </c>
      <c r="L84" s="48">
        <f>SUM(L68:L82)</f>
        <v>160.64000000000001</v>
      </c>
    </row>
    <row r="86" spans="1:13">
      <c r="A86" s="46" t="s">
        <v>58</v>
      </c>
      <c r="B86" s="46">
        <v>2.4039999999999999</v>
      </c>
      <c r="C86" s="46"/>
      <c r="D86" s="46"/>
      <c r="E86" s="46"/>
      <c r="F86" s="46"/>
      <c r="G86" s="46"/>
      <c r="H86" s="46" t="s">
        <v>59</v>
      </c>
      <c r="I86" s="46">
        <v>39.25</v>
      </c>
      <c r="J86" s="46" t="s">
        <v>58</v>
      </c>
      <c r="K86" s="46">
        <v>1.8740000000000001</v>
      </c>
      <c r="L86" s="46">
        <v>0.53600000000000003</v>
      </c>
    </row>
    <row r="87" spans="1:13">
      <c r="B87" s="42">
        <f>B84*B86</f>
        <v>129.64771999999999</v>
      </c>
      <c r="I87" s="42">
        <f>I84*3.14*0.05*0.05*I86</f>
        <v>11.708275000000002</v>
      </c>
      <c r="K87" s="42">
        <f>K84*K86</f>
        <v>80.469559999999987</v>
      </c>
      <c r="L87" s="42">
        <f>L84*L86</f>
        <v>86.103040000000007</v>
      </c>
    </row>
    <row r="89" spans="1:13">
      <c r="H89" s="49" t="s">
        <v>60</v>
      </c>
      <c r="I89" s="50">
        <f>I84*3.14*0.05*0.05</f>
        <v>0.29830000000000007</v>
      </c>
      <c r="J89" s="49"/>
      <c r="K89" s="50">
        <f>3.14*0.04*K84</f>
        <v>5.3932639999999994</v>
      </c>
      <c r="L89" s="50">
        <f>3.14*0.015*L84</f>
        <v>7.5661440000000013</v>
      </c>
      <c r="M89" s="51">
        <f>SUM(I89:L89)</f>
        <v>13.257708000000001</v>
      </c>
    </row>
  </sheetData>
  <mergeCells count="3">
    <mergeCell ref="P2:Q2"/>
    <mergeCell ref="K2:L2"/>
    <mergeCell ref="K66:L66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Додаток 1</vt:lpstr>
      <vt:lpstr>Лист2</vt:lpstr>
      <vt:lpstr>допоміжні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Юлія Дерефінка</dc:creator>
  <dc:description/>
  <cp:lastModifiedBy>Наталія Мариненко</cp:lastModifiedBy>
  <cp:revision>2</cp:revision>
  <cp:lastPrinted>2022-07-26T09:00:28Z</cp:lastPrinted>
  <dcterms:created xsi:type="dcterms:W3CDTF">2006-09-16T00:00:00Z</dcterms:created>
  <dcterms:modified xsi:type="dcterms:W3CDTF">2023-07-26T09:53:42Z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