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66925"/>
  <mc:AlternateContent xmlns:mc="http://schemas.openxmlformats.org/markup-compatibility/2006">
    <mc:Choice Requires="x15">
      <x15ac:absPath xmlns:x15ac="http://schemas.microsoft.com/office/spreadsheetml/2010/11/ac" url="https://redcrossukraine-my.sharepoint.com/personal/y_katykhin_redcross_org_ua/Documents/Закупівлі 2020/Закупівлі 2023/№5 - 08.02.2023/Модульні котельні/"/>
    </mc:Choice>
  </mc:AlternateContent>
  <xr:revisionPtr revIDLastSave="1" documentId="8_{56D8C45F-B5C9-4EC8-A18A-DE0023027F5D}" xr6:coauthVersionLast="47" xr6:coauthVersionMax="47" xr10:uidLastSave="{259551B3-34F0-456B-8DAF-B26E22917699}"/>
  <bookViews>
    <workbookView xWindow="28680" yWindow="-120" windowWidth="29040" windowHeight="15840" tabRatio="500" xr2:uid="{00000000-000D-0000-FFFF-FFFF00000000}"/>
  </bookViews>
  <sheets>
    <sheet name="Газові котельні" sheetId="1" r:id="rId1"/>
    <sheet name="Лист2" sheetId="3" state="hidden" r:id="rId2"/>
    <sheet name="допоміжні" sheetId="2" state="hidden" r:id="rId3"/>
  </sheets>
  <definedNames>
    <definedName name="_xlnm._FilterDatabase" localSheetId="0" hidden="1">'Газові котельні'!$A$5:$H$13</definedName>
    <definedName name="_xlnm.Print_Area" localSheetId="0">'Газові котельні'!$A$1:$H$13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 r="F10" i="1"/>
  <c r="F11" i="1"/>
  <c r="I84" i="2" l="1"/>
  <c r="I89" i="2" s="1"/>
  <c r="L71" i="2"/>
  <c r="L72" i="2"/>
  <c r="L73" i="2"/>
  <c r="L74" i="2"/>
  <c r="L75" i="2"/>
  <c r="L76" i="2"/>
  <c r="L77" i="2"/>
  <c r="L78" i="2"/>
  <c r="L79" i="2"/>
  <c r="L80" i="2"/>
  <c r="L81" i="2"/>
  <c r="L82" i="2"/>
  <c r="L70" i="2"/>
  <c r="K71" i="2"/>
  <c r="K72" i="2"/>
  <c r="K73" i="2"/>
  <c r="K74" i="2"/>
  <c r="K75" i="2"/>
  <c r="K76" i="2"/>
  <c r="K77" i="2"/>
  <c r="K78" i="2"/>
  <c r="K79" i="2"/>
  <c r="K80" i="2"/>
  <c r="K81" i="2"/>
  <c r="K82" i="2"/>
  <c r="K70" i="2"/>
  <c r="C84" i="2"/>
  <c r="B84" i="2"/>
  <c r="B87" i="2" s="1"/>
  <c r="K84" i="2" l="1"/>
  <c r="K89" i="2" s="1"/>
  <c r="L84" i="2"/>
  <c r="L89" i="2" s="1"/>
  <c r="I87" i="2"/>
  <c r="M89" i="2" l="1"/>
  <c r="K87" i="2"/>
  <c r="L87" i="2"/>
  <c r="L33" i="2" l="1"/>
  <c r="K33" i="2"/>
  <c r="I6" i="2"/>
  <c r="B58" i="2"/>
  <c r="S23" i="2"/>
  <c r="Q23" i="2"/>
  <c r="H7" i="3" l="1"/>
  <c r="I7" i="3" s="1"/>
  <c r="H6" i="3"/>
  <c r="I6" i="3" s="1"/>
  <c r="H5" i="3"/>
  <c r="I5" i="3" s="1"/>
  <c r="H4" i="3"/>
  <c r="I4" i="3" s="1"/>
  <c r="I8" i="3" l="1"/>
  <c r="I9" i="3" s="1"/>
  <c r="I10" i="3" s="1"/>
  <c r="C58" i="2" l="1"/>
  <c r="G41" i="2"/>
  <c r="F47" i="2" l="1"/>
</calcChain>
</file>

<file path=xl/sharedStrings.xml><?xml version="1.0" encoding="utf-8"?>
<sst xmlns="http://schemas.openxmlformats.org/spreadsheetml/2006/main" count="92" uniqueCount="83">
  <si>
    <t>№ п/п</t>
  </si>
  <si>
    <t>Одиниця виміру</t>
  </si>
  <si>
    <t>Кількість</t>
  </si>
  <si>
    <t>Примітки</t>
  </si>
  <si>
    <t>1</t>
  </si>
  <si>
    <t>1.1</t>
  </si>
  <si>
    <t>м2</t>
  </si>
  <si>
    <t>1.2</t>
  </si>
  <si>
    <t>1.3</t>
  </si>
  <si>
    <t xml:space="preserve">Всього вартість робіт та матеріалів без ПДВ </t>
  </si>
  <si>
    <t xml:space="preserve">ПДВ 20% </t>
  </si>
  <si>
    <t xml:space="preserve">Разом з ПДВ </t>
  </si>
  <si>
    <t>сума</t>
  </si>
  <si>
    <t>РОБОТИ ТА ВИТРАТИ НЕ ПЕРЕДБАЧЕНІ ТЕНДЕРОМ</t>
  </si>
  <si>
    <t xml:space="preserve">Влаштування навісного фасаду з HPL панелей (Кроноспан) на алюмінієвому каркасі, включаючи доставку, розхідні матеріали, інші необхідні супутні витрати. </t>
  </si>
  <si>
    <t>Влаштування П-подібного пластикогово фасадного профілю (для влаштування декоративної розбивки мокрого фасаду)</t>
  </si>
  <si>
    <t xml:space="preserve">м </t>
  </si>
  <si>
    <t>Влаштування декоративних елементи фасаду (облицювання дашка над входом, обрамлення вікон) – композитні панелі Albondo, товщиною 4 мм, розміри листа 1250*6000 мм, на алюмінієвій підсистемі. Колір панелей - RAL – 1004, RAL - 9005, включаючи доставку, кріпильні матеріали, інші необхідні супутні витрати</t>
  </si>
  <si>
    <t xml:space="preserve">1.4 </t>
  </si>
  <si>
    <t>Опорядження внутрішніх стін - облицювання низу стін керамічною плиткою на клею. Включає транспортування матеріалів, різання плитки, фугування, розхідні матеріали, інші необхідні супутні витрати</t>
  </si>
  <si>
    <t>Вітрини</t>
  </si>
  <si>
    <t>К-ть</t>
  </si>
  <si>
    <t>перегородки</t>
  </si>
  <si>
    <t xml:space="preserve">помалювання </t>
  </si>
  <si>
    <t xml:space="preserve">керам.плитка </t>
  </si>
  <si>
    <t>стеля помалювання</t>
  </si>
  <si>
    <t>стеля Армстронг 600х600</t>
  </si>
  <si>
    <t>стеля грильято</t>
  </si>
  <si>
    <t>стеля кубоподібна</t>
  </si>
  <si>
    <t>Пл-1 (алюм.)</t>
  </si>
  <si>
    <t>Пл-2 (плитка)</t>
  </si>
  <si>
    <t>плінтуси, мп</t>
  </si>
  <si>
    <t>Огорожа</t>
  </si>
  <si>
    <t>Нержавіюча сталь</t>
  </si>
  <si>
    <t>ОГ-1</t>
  </si>
  <si>
    <t>ОГ-2</t>
  </si>
  <si>
    <t>ОГ-3</t>
  </si>
  <si>
    <t>ОГ-4</t>
  </si>
  <si>
    <t>ОГ-5</t>
  </si>
  <si>
    <t>ОГ-6</t>
  </si>
  <si>
    <t>ОГ-7</t>
  </si>
  <si>
    <t>ОГ-8</t>
  </si>
  <si>
    <t>ОГ-9</t>
  </si>
  <si>
    <t>ОГ-10</t>
  </si>
  <si>
    <t>ОГ-11</t>
  </si>
  <si>
    <t>ОГ-12</t>
  </si>
  <si>
    <t>ОГ-13</t>
  </si>
  <si>
    <t>ОГ-14</t>
  </si>
  <si>
    <t>ОГ-15</t>
  </si>
  <si>
    <t>Тримач поручня, шт</t>
  </si>
  <si>
    <t>Звичайна сталь</t>
  </si>
  <si>
    <r>
      <t xml:space="preserve">Труба кругла </t>
    </r>
    <r>
      <rPr>
        <sz val="11"/>
        <color rgb="FF000000"/>
        <rFont val="Calibri"/>
        <family val="2"/>
        <charset val="204"/>
      </rPr>
      <t>Ø40</t>
    </r>
    <r>
      <rPr>
        <sz val="11"/>
        <color rgb="FF000000"/>
        <rFont val="Calibri"/>
        <family val="2"/>
        <charset val="1"/>
      </rPr>
      <t>мм, L, м</t>
    </r>
  </si>
  <si>
    <r>
      <t xml:space="preserve">Труба кругла </t>
    </r>
    <r>
      <rPr>
        <sz val="11"/>
        <color rgb="FF000000"/>
        <rFont val="Calibri"/>
        <family val="2"/>
        <charset val="204"/>
      </rPr>
      <t>Ø50</t>
    </r>
    <r>
      <rPr>
        <sz val="11"/>
        <color rgb="FF000000"/>
        <rFont val="Calibri"/>
        <family val="2"/>
        <charset val="1"/>
      </rPr>
      <t>мм, L, м</t>
    </r>
  </si>
  <si>
    <r>
      <t xml:space="preserve">Труба кругла </t>
    </r>
    <r>
      <rPr>
        <sz val="11"/>
        <color rgb="FF000000"/>
        <rFont val="Calibri"/>
        <family val="2"/>
        <charset val="204"/>
      </rPr>
      <t>Ø15</t>
    </r>
    <r>
      <rPr>
        <sz val="11"/>
        <color rgb="FF000000"/>
        <rFont val="Calibri"/>
        <family val="2"/>
        <charset val="1"/>
      </rPr>
      <t>мм, L, м</t>
    </r>
  </si>
  <si>
    <t>К-ть 40</t>
  </si>
  <si>
    <t>К-ть 15</t>
  </si>
  <si>
    <t>Пластина, діам.100, шт</t>
  </si>
  <si>
    <t>Всього</t>
  </si>
  <si>
    <t>Вага 1 м</t>
  </si>
  <si>
    <t>Вага 1 м2</t>
  </si>
  <si>
    <t>Площа, м2</t>
  </si>
  <si>
    <t>Форма фінансової пропозиції</t>
  </si>
  <si>
    <t>Пропонуєме "Учасником тендеру" обладнання та комплектуючі</t>
  </si>
  <si>
    <t>Матеріали для виконання даного запиту забезпечує Постачальник. Вважається, що Постачальник повністю розуміє обсяг робіт та гарантує, що всі необхідні основні, супутні та допоміжні роботи та матеріали включені до тендерної пропозиції. Якщо Постачальник розуміє, що є роботи, які не включені до основного переліку і не можуть бути цим завданням, але необхідні для завершення повного комплексу робіт по поточному лоту, він повинен врахувати ці витрати окремо в «Примітках» до відповідного розділу.</t>
  </si>
  <si>
    <t>Додаток 4</t>
  </si>
  <si>
    <t>Найменування</t>
  </si>
  <si>
    <t>Газові модульні котельні</t>
  </si>
  <si>
    <t>од.</t>
  </si>
  <si>
    <t xml:space="preserve">Всього вартість грн. з ПДВ </t>
  </si>
  <si>
    <t>2</t>
  </si>
  <si>
    <t>7</t>
  </si>
  <si>
    <t>18</t>
  </si>
  <si>
    <t>Аварійні блочно-модульні котельні (газ, дизельне пальне), потужність 200 кВт з доставкою, технічні характеристики та вимоги у відповідності до додатку 1.</t>
  </si>
  <si>
    <t>Аварійні блочно-модульні котельні (газ, дизельне пальне), потужність 500 кВт з доставкою, технічні характеристики та вимоги у відповідності до додатку 2.</t>
  </si>
  <si>
    <t>Аварійні блочно-модульні котельні (газ, дизельне пальне), потужність 1000 кВт з доставкою, технічні характеристики та вимоги у відповідності до додатку 3.</t>
  </si>
  <si>
    <r>
      <t>Ми погоджуємося з умовами, що Ви можете відхилити нашу чи всі надані пропозиції, та розуміємо, що Ви не обмежені у прийнятті будь-якої іншої пропозиції з більш вигідними для Вас умовами.</t>
    </r>
    <r>
      <rPr>
        <sz val="12"/>
        <color theme="1"/>
        <rFont val="Times New Roman"/>
        <family val="1"/>
        <charset val="204"/>
      </rPr>
      <t xml:space="preserve"> </t>
    </r>
  </si>
  <si>
    <t>Ми погоджуємося з умовами, що Замовник має право розділити дану закупівлю між декількома постачальниками за умови наявності більш вигідних умов на різні позиції.</t>
  </si>
  <si>
    <t>Ми погоджуємося з умовами, що Замовник має право самостійно зменшити обсяги закупівлі в залежності від наявного фінансування.</t>
  </si>
  <si>
    <t>Ми погоджуємост зафіксувати цінову пропозицію на термін в 30 календарних днів з моменту подачі.</t>
  </si>
  <si>
    <t>Вартість пропозиції учасника включає доставку готової продукції за адресою, вказаною в завданні.</t>
  </si>
  <si>
    <r>
      <rPr>
        <b/>
        <i/>
        <sz val="11"/>
        <color theme="1"/>
        <rFont val="Times New Roman"/>
        <family val="1"/>
        <charset val="204"/>
      </rPr>
      <t xml:space="preserve">Примітка: </t>
    </r>
    <r>
      <rPr>
        <i/>
        <sz val="11"/>
        <color theme="1"/>
        <rFont val="Times New Roman"/>
        <family val="1"/>
        <charset val="204"/>
      </rPr>
      <t>вартість одиниці продукції та загальну вартість пропозиції потрібно заповнювати у гривнях, зазначаючи цифрове значення, яке має не більше двох знаків після коми.</t>
    </r>
  </si>
  <si>
    <t>Ціна за одиницю   (з врахуванням відповідного до системи оподаткування податку) грн.</t>
  </si>
  <si>
    <t>Вартість пропозиції (з рахуванням відповідного до системи оподаткування податку)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</si>
</sst>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_-;_-* \-??_₴_-;_-@_-"/>
    <numFmt numFmtId="165" formatCode="#,##0.00_ ;[Red]\-#,##0.00\ "/>
    <numFmt numFmtId="166" formatCode="&quot;$&quot;#,##0\ ;\(&quot;$&quot;#,##0\)"/>
    <numFmt numFmtId="167" formatCode="#;#;#;@"/>
  </numFmts>
  <fonts count="51">
    <font>
      <sz val="11"/>
      <color rgb="FF000000"/>
      <name val="Calibri"/>
      <family val="2"/>
      <charset val="1"/>
    </font>
    <font>
      <sz val="12"/>
      <color rgb="FF000000"/>
      <name val="ISOCPEUR"/>
      <family val="2"/>
      <charset val="204"/>
    </font>
    <font>
      <b/>
      <sz val="12"/>
      <color rgb="FF000000"/>
      <name val="ISOCPEUR"/>
      <family val="2"/>
      <charset val="204"/>
    </font>
    <font>
      <b/>
      <sz val="12"/>
      <name val="ISOCPEUR"/>
      <family val="2"/>
      <charset val="204"/>
    </font>
    <font>
      <sz val="12"/>
      <name val="ISOCPEUR"/>
      <family val="2"/>
      <charset val="204"/>
    </font>
    <font>
      <i/>
      <sz val="12"/>
      <name val="ISOCPEUR"/>
      <family val="2"/>
      <charset val="204"/>
    </font>
    <font>
      <sz val="11"/>
      <color rgb="FF000000"/>
      <name val="ISOCPEUR"/>
      <family val="2"/>
      <charset val="204"/>
    </font>
    <font>
      <b/>
      <sz val="11"/>
      <color rgb="FF000000"/>
      <name val="Calibri"/>
      <family val="2"/>
      <charset val="204"/>
    </font>
    <font>
      <sz val="8"/>
      <name val="Calibri"/>
      <family val="2"/>
      <charset val="1"/>
    </font>
    <font>
      <b/>
      <sz val="20"/>
      <color rgb="FF000000"/>
      <name val="Calibri"/>
      <family val="2"/>
      <charset val="204"/>
    </font>
    <font>
      <sz val="11"/>
      <color rgb="FF000000"/>
      <name val="Calibri"/>
      <family val="2"/>
      <charset val="204"/>
    </font>
    <font>
      <b/>
      <i/>
      <sz val="11"/>
      <color rgb="FF000000"/>
      <name val="Calibri"/>
      <family val="2"/>
      <charset val="204"/>
    </font>
    <font>
      <i/>
      <sz val="11"/>
      <color rgb="FF000000"/>
      <name val="Calibri"/>
      <family val="2"/>
      <charset val="204"/>
    </font>
    <font>
      <b/>
      <i/>
      <sz val="11"/>
      <color rgb="FFFF0000"/>
      <name val="Calibri"/>
      <family val="2"/>
      <charset val="204"/>
    </font>
    <font>
      <b/>
      <sz val="12"/>
      <color theme="1"/>
      <name val="ISOCPEUR"/>
      <family val="2"/>
      <charset val="204"/>
    </font>
    <font>
      <sz val="11"/>
      <color indexed="8"/>
      <name val="Calibri"/>
      <family val="2"/>
      <charset val="204"/>
    </font>
    <font>
      <sz val="11"/>
      <color theme="1"/>
      <name val="Calibri"/>
      <family val="2"/>
      <scheme val="minor"/>
    </font>
    <font>
      <sz val="10"/>
      <name val="Arial Cyr"/>
      <charset val="204"/>
    </font>
    <font>
      <sz val="10"/>
      <name val="Helv"/>
      <family val="2"/>
    </font>
    <font>
      <sz val="10"/>
      <name val="PragmaticaCTT"/>
      <charset val="204"/>
    </font>
    <font>
      <sz val="8"/>
      <color indexed="8"/>
      <name val="Peterburg"/>
      <charset val="204"/>
    </font>
    <font>
      <b/>
      <sz val="30"/>
      <name val="Arabic Typesetting"/>
      <family val="4"/>
      <charset val="204"/>
    </font>
    <font>
      <sz val="8"/>
      <color indexed="24"/>
      <name val="Peterburg"/>
      <charset val="204"/>
    </font>
    <font>
      <b/>
      <i/>
      <sz val="9"/>
      <name val="Arial"/>
      <family val="2"/>
      <charset val="204"/>
    </font>
    <font>
      <sz val="10"/>
      <name val="Helv"/>
    </font>
    <font>
      <b/>
      <sz val="9"/>
      <color indexed="8"/>
      <name val="Helvetica Cyrillic"/>
    </font>
    <font>
      <sz val="9"/>
      <color indexed="8"/>
      <name val="Arial Cyr"/>
      <family val="2"/>
      <charset val="204"/>
    </font>
    <font>
      <sz val="10"/>
      <name val="Arial"/>
      <family val="2"/>
      <charset val="204"/>
    </font>
    <font>
      <sz val="11"/>
      <name val="돋움"/>
      <charset val="129"/>
    </font>
    <font>
      <b/>
      <sz val="10"/>
      <color indexed="8"/>
      <name val="Arial Cyr"/>
      <charset val="204"/>
    </font>
    <font>
      <sz val="10"/>
      <color indexed="9"/>
      <name val="Arial Cyr"/>
      <charset val="204"/>
    </font>
    <font>
      <sz val="10"/>
      <color indexed="16"/>
      <name val="Arial Cyr"/>
      <charset val="204"/>
    </font>
    <font>
      <b/>
      <sz val="10"/>
      <color indexed="9"/>
      <name val="Arial Cyr"/>
      <charset val="204"/>
    </font>
    <font>
      <i/>
      <sz val="10"/>
      <color indexed="23"/>
      <name val="Arial Cyr"/>
      <charset val="204"/>
    </font>
    <font>
      <sz val="10"/>
      <color indexed="17"/>
      <name val="Arial Cyr"/>
      <charset val="204"/>
    </font>
    <font>
      <b/>
      <sz val="24"/>
      <color indexed="8"/>
      <name val="Arial Cyr"/>
      <charset val="204"/>
    </font>
    <font>
      <sz val="18"/>
      <color indexed="8"/>
      <name val="Arial Cyr"/>
      <charset val="204"/>
    </font>
    <font>
      <sz val="12"/>
      <color indexed="8"/>
      <name val="Arial Cyr"/>
      <charset val="204"/>
    </font>
    <font>
      <sz val="10"/>
      <color indexed="19"/>
      <name val="Arial Cyr"/>
      <charset val="204"/>
    </font>
    <font>
      <sz val="10"/>
      <color indexed="63"/>
      <name val="Arial Cyr"/>
      <charset val="204"/>
    </font>
    <font>
      <b/>
      <sz val="14"/>
      <name val="ISOCPEUR"/>
      <family val="2"/>
      <charset val="204"/>
    </font>
    <font>
      <sz val="11"/>
      <color rgb="FF000000"/>
      <name val="Calibri"/>
      <family val="2"/>
      <charset val="1"/>
    </font>
    <font>
      <sz val="16"/>
      <color theme="1"/>
      <name val="Times New Roman"/>
      <family val="1"/>
      <charset val="204"/>
    </font>
    <font>
      <i/>
      <sz val="12"/>
      <name val="Calibri"/>
      <family val="2"/>
      <charset val="204"/>
      <scheme val="minor"/>
    </font>
    <font>
      <i/>
      <sz val="12"/>
      <color theme="1"/>
      <name val="Calibri"/>
      <family val="2"/>
      <charset val="204"/>
      <scheme val="minor"/>
    </font>
    <font>
      <i/>
      <sz val="14"/>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i/>
      <sz val="11"/>
      <color theme="1"/>
      <name val="Times New Roman"/>
      <family val="1"/>
      <charset val="204"/>
    </font>
    <font>
      <i/>
      <sz val="11"/>
      <color theme="1"/>
      <name val="Times New Roman"/>
      <family val="1"/>
      <charset val="204"/>
    </font>
  </fonts>
  <fills count="20">
    <fill>
      <patternFill patternType="none"/>
    </fill>
    <fill>
      <patternFill patternType="gray125"/>
    </fill>
    <fill>
      <patternFill patternType="solid">
        <fgColor rgb="FFF2F2F2"/>
        <bgColor rgb="FFFFFFFF"/>
      </patternFill>
    </fill>
    <fill>
      <patternFill patternType="solid">
        <fgColor rgb="FFD99694"/>
        <bgColor rgb="FFFF99CC"/>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gray0625">
        <fgColor indexed="22"/>
      </patternFill>
    </fill>
    <fill>
      <patternFill patternType="solid">
        <fgColor indexed="22"/>
        <bgColor indexed="64"/>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41"/>
      </patternFill>
    </fill>
    <fill>
      <patternFill patternType="solid">
        <fgColor theme="4" tint="0.79998168889431442"/>
        <bgColor indexed="64"/>
      </patternFill>
    </fill>
    <fill>
      <patternFill patternType="solid">
        <fgColor theme="0"/>
        <bgColor indexed="64"/>
      </patternFill>
    </fill>
  </fills>
  <borders count="19">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right/>
      <top style="medium">
        <color auto="1"/>
      </top>
      <bottom style="medium">
        <color auto="1"/>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style="thin">
        <color auto="1"/>
      </left>
      <right/>
      <top/>
      <bottom/>
      <diagonal/>
    </border>
    <border>
      <left/>
      <right/>
      <top/>
      <bottom style="thin">
        <color indexed="64"/>
      </bottom>
      <diagonal/>
    </border>
    <border>
      <left style="thin">
        <color indexed="8"/>
      </left>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8">
    <xf numFmtId="0" fontId="0" fillId="0" borderId="0"/>
    <xf numFmtId="0" fontId="15" fillId="0" borderId="0">
      <protection locked="0"/>
    </xf>
    <xf numFmtId="0" fontId="16" fillId="0" borderId="0"/>
    <xf numFmtId="0" fontId="17" fillId="0" borderId="0"/>
    <xf numFmtId="0" fontId="18" fillId="0" borderId="0"/>
    <xf numFmtId="0" fontId="19" fillId="0" borderId="0"/>
    <xf numFmtId="166" fontId="20" fillId="0" borderId="0" applyFont="0" applyFill="0" applyBorder="0" applyAlignment="0" applyProtection="0"/>
    <xf numFmtId="0" fontId="21" fillId="0" borderId="13">
      <alignment horizontal="center" vertical="center"/>
    </xf>
    <xf numFmtId="0" fontId="22" fillId="9" borderId="11" applyNumberFormat="0" applyFont="0" applyBorder="0" applyAlignment="0" applyProtection="0">
      <alignment horizontal="left"/>
    </xf>
    <xf numFmtId="0" fontId="20" fillId="0" borderId="0"/>
    <xf numFmtId="167" fontId="23" fillId="0" borderId="0" applyFill="0" applyBorder="0">
      <alignment horizontal="left" vertical="center"/>
    </xf>
    <xf numFmtId="0" fontId="24" fillId="0" borderId="0"/>
    <xf numFmtId="0" fontId="25" fillId="10" borderId="12" applyNumberFormat="0">
      <alignment vertical="top"/>
    </xf>
    <xf numFmtId="0" fontId="26" fillId="8" borderId="11" applyNumberFormat="0" applyFont="0" applyBorder="0" applyAlignment="0" applyProtection="0">
      <protection locked="0"/>
    </xf>
    <xf numFmtId="0" fontId="27" fillId="0" borderId="0" applyNumberFormat="0" applyFont="0" applyFill="0" applyBorder="0" applyAlignment="0" applyProtection="0">
      <alignment vertical="top"/>
    </xf>
    <xf numFmtId="0" fontId="24" fillId="0" borderId="0"/>
    <xf numFmtId="0" fontId="28" fillId="0" borderId="0"/>
    <xf numFmtId="0" fontId="15" fillId="0" borderId="0"/>
    <xf numFmtId="0" fontId="27" fillId="0" borderId="0"/>
    <xf numFmtId="0" fontId="29" fillId="0" borderId="0" applyNumberFormat="0" applyFill="0" applyBorder="0" applyAlignment="0" applyProtection="0"/>
    <xf numFmtId="0" fontId="30" fillId="11" borderId="0" applyNumberFormat="0" applyBorder="0" applyAlignment="0" applyProtection="0"/>
    <xf numFmtId="0" fontId="30" fillId="12" borderId="0" applyNumberFormat="0" applyBorder="0" applyAlignment="0" applyProtection="0"/>
    <xf numFmtId="0" fontId="29"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3" fillId="0" borderId="0" applyNumberFormat="0" applyFill="0" applyBorder="0" applyAlignment="0" applyProtection="0"/>
    <xf numFmtId="0" fontId="34" fillId="16"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7" borderId="0" applyNumberFormat="0" applyBorder="0" applyAlignment="0" applyProtection="0"/>
    <xf numFmtId="0" fontId="39" fillId="17" borderId="1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27" fillId="0" borderId="0"/>
    <xf numFmtId="9" fontId="41" fillId="0" borderId="0" applyFont="0" applyFill="0" applyBorder="0" applyAlignment="0" applyProtection="0"/>
    <xf numFmtId="0" fontId="15" fillId="0" borderId="0"/>
  </cellStyleXfs>
  <cellXfs count="92">
    <xf numFmtId="0" fontId="0" fillId="0" borderId="0" xfId="0"/>
    <xf numFmtId="49" fontId="1" fillId="0" borderId="0" xfId="0" applyNumberFormat="1" applyFont="1"/>
    <xf numFmtId="0" fontId="1" fillId="0" borderId="0" xfId="0" applyFont="1"/>
    <xf numFmtId="0" fontId="1" fillId="0" borderId="0" xfId="0" applyFont="1" applyAlignment="1">
      <alignment horizontal="center"/>
    </xf>
    <xf numFmtId="0" fontId="2" fillId="0" borderId="0" xfId="0" applyFont="1" applyAlignment="1">
      <alignment horizontal="left" vertical="top" wrapText="1"/>
    </xf>
    <xf numFmtId="0" fontId="6" fillId="0" borderId="0" xfId="0" applyFont="1"/>
    <xf numFmtId="49" fontId="4" fillId="0" borderId="3" xfId="0" applyNumberFormat="1"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shrinkToFit="1"/>
    </xf>
    <xf numFmtId="164" fontId="4" fillId="3" borderId="4" xfId="0" applyNumberFormat="1" applyFont="1" applyFill="1" applyBorder="1" applyAlignment="1">
      <alignment horizontal="center" vertical="center" wrapText="1"/>
    </xf>
    <xf numFmtId="165" fontId="4" fillId="0" borderId="4" xfId="0" applyNumberFormat="1" applyFont="1" applyBorder="1" applyAlignment="1">
      <alignment horizontal="center" vertical="center"/>
    </xf>
    <xf numFmtId="49" fontId="4" fillId="2" borderId="3" xfId="0" applyNumberFormat="1" applyFont="1" applyFill="1" applyBorder="1"/>
    <xf numFmtId="0" fontId="3" fillId="2" borderId="4" xfId="0" applyFont="1" applyFill="1" applyBorder="1" applyAlignment="1">
      <alignment vertical="center" wrapText="1"/>
    </xf>
    <xf numFmtId="0" fontId="4" fillId="2" borderId="4" xfId="0" applyFont="1" applyFill="1" applyBorder="1"/>
    <xf numFmtId="0" fontId="4" fillId="2" borderId="4" xfId="0" applyFont="1" applyFill="1" applyBorder="1" applyAlignment="1">
      <alignment horizontal="center"/>
    </xf>
    <xf numFmtId="2" fontId="4" fillId="2" borderId="4" xfId="0" applyNumberFormat="1" applyFont="1" applyFill="1" applyBorder="1"/>
    <xf numFmtId="49" fontId="4" fillId="2" borderId="7" xfId="0" applyNumberFormat="1" applyFont="1" applyFill="1" applyBorder="1"/>
    <xf numFmtId="0" fontId="3" fillId="2" borderId="2" xfId="0" applyFont="1" applyFill="1" applyBorder="1" applyAlignment="1">
      <alignment vertical="center" wrapText="1"/>
    </xf>
    <xf numFmtId="0" fontId="4" fillId="2" borderId="2" xfId="0" applyFont="1" applyFill="1" applyBorder="1"/>
    <xf numFmtId="0" fontId="4" fillId="2" borderId="2" xfId="0" applyFont="1" applyFill="1" applyBorder="1" applyAlignment="1">
      <alignment horizontal="center"/>
    </xf>
    <xf numFmtId="2" fontId="4" fillId="2" borderId="2" xfId="0" applyNumberFormat="1" applyFont="1" applyFill="1" applyBorder="1"/>
    <xf numFmtId="49" fontId="7" fillId="0" borderId="4" xfId="0" applyNumberFormat="1" applyFont="1" applyBorder="1" applyAlignment="1">
      <alignment wrapText="1"/>
    </xf>
    <xf numFmtId="0" fontId="7" fillId="0" borderId="4" xfId="0" applyFont="1" applyBorder="1"/>
    <xf numFmtId="0" fontId="7" fillId="0" borderId="0" xfId="0" applyFont="1"/>
    <xf numFmtId="164" fontId="3" fillId="2" borderId="4" xfId="0" applyNumberFormat="1" applyFont="1" applyFill="1" applyBorder="1"/>
    <xf numFmtId="164" fontId="3" fillId="2" borderId="2" xfId="0" applyNumberFormat="1" applyFont="1" applyFill="1" applyBorder="1"/>
    <xf numFmtId="49" fontId="4" fillId="2" borderId="5" xfId="0" applyNumberFormat="1" applyFont="1" applyFill="1" applyBorder="1"/>
    <xf numFmtId="0" fontId="3" fillId="2" borderId="6" xfId="0" applyFont="1" applyFill="1" applyBorder="1" applyAlignment="1">
      <alignment vertical="center" wrapText="1"/>
    </xf>
    <xf numFmtId="0" fontId="4" fillId="2" borderId="6" xfId="0" applyFont="1" applyFill="1" applyBorder="1"/>
    <xf numFmtId="0" fontId="4" fillId="2" borderId="6" xfId="0" applyFont="1" applyFill="1" applyBorder="1" applyAlignment="1">
      <alignment horizontal="center"/>
    </xf>
    <xf numFmtId="2" fontId="4" fillId="2" borderId="6" xfId="0" applyNumberFormat="1" applyFont="1" applyFill="1" applyBorder="1"/>
    <xf numFmtId="164" fontId="3" fillId="2" borderId="6" xfId="0" applyNumberFormat="1" applyFont="1" applyFill="1" applyBorder="1"/>
    <xf numFmtId="49" fontId="4" fillId="0" borderId="7" xfId="0" applyNumberFormat="1" applyFont="1" applyBorder="1" applyAlignment="1">
      <alignment horizontal="center" vertical="center" wrapText="1"/>
    </xf>
    <xf numFmtId="0" fontId="4" fillId="0" borderId="2" xfId="0" applyFont="1" applyBorder="1" applyAlignment="1">
      <alignment vertical="center" wrapText="1"/>
    </xf>
    <xf numFmtId="164" fontId="4" fillId="3" borderId="2"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shrinkToFit="1"/>
    </xf>
    <xf numFmtId="165" fontId="4" fillId="0" borderId="1" xfId="0" applyNumberFormat="1" applyFont="1" applyBorder="1" applyAlignment="1">
      <alignment horizontal="center" vertical="center"/>
    </xf>
    <xf numFmtId="164" fontId="4" fillId="3" borderId="1" xfId="0" applyNumberFormat="1" applyFont="1" applyFill="1" applyBorder="1" applyAlignment="1">
      <alignment horizontal="center" vertical="center" wrapText="1"/>
    </xf>
    <xf numFmtId="0" fontId="4" fillId="0" borderId="2" xfId="0" applyFont="1" applyBorder="1" applyAlignment="1">
      <alignment horizontal="center" vertical="center" wrapText="1" shrinkToFit="1"/>
    </xf>
    <xf numFmtId="165" fontId="4" fillId="0" borderId="2" xfId="0" applyNumberFormat="1" applyFont="1" applyBorder="1" applyAlignment="1">
      <alignment horizontal="center" vertical="center"/>
    </xf>
    <xf numFmtId="2" fontId="4" fillId="3" borderId="1" xfId="0" applyNumberFormat="1" applyFont="1" applyFill="1" applyBorder="1" applyAlignment="1">
      <alignment vertical="center" wrapText="1"/>
    </xf>
    <xf numFmtId="2" fontId="4" fillId="3" borderId="4" xfId="0" applyNumberFormat="1" applyFont="1" applyFill="1" applyBorder="1" applyAlignment="1">
      <alignment vertical="center" wrapText="1"/>
    </xf>
    <xf numFmtId="2" fontId="4" fillId="3" borderId="2" xfId="0" applyNumberFormat="1" applyFont="1" applyFill="1" applyBorder="1" applyAlignment="1">
      <alignment vertical="center" wrapText="1"/>
    </xf>
    <xf numFmtId="0" fontId="7" fillId="0" borderId="4" xfId="0" applyFont="1" applyBorder="1" applyAlignment="1">
      <alignment horizontal="center" vertical="center"/>
    </xf>
    <xf numFmtId="0" fontId="7" fillId="5" borderId="0" xfId="0" applyFont="1" applyFill="1"/>
    <xf numFmtId="2" fontId="7" fillId="5" borderId="0" xfId="0" applyNumberFormat="1" applyFont="1" applyFill="1"/>
    <xf numFmtId="49" fontId="7" fillId="0" borderId="0" xfId="0" applyNumberFormat="1" applyFont="1" applyAlignment="1">
      <alignment wrapText="1"/>
    </xf>
    <xf numFmtId="0" fontId="9" fillId="0" borderId="0" xfId="0" applyFont="1"/>
    <xf numFmtId="0" fontId="0" fillId="0" borderId="0" xfId="0" applyAlignment="1">
      <alignment wrapText="1"/>
    </xf>
    <xf numFmtId="0" fontId="0" fillId="6" borderId="0" xfId="0" applyFill="1"/>
    <xf numFmtId="0" fontId="11" fillId="0" borderId="0" xfId="0" applyFont="1"/>
    <xf numFmtId="0" fontId="12" fillId="0" borderId="0" xfId="0" applyFont="1"/>
    <xf numFmtId="0" fontId="11" fillId="7" borderId="0" xfId="0" applyFont="1" applyFill="1"/>
    <xf numFmtId="2" fontId="11" fillId="7" borderId="0" xfId="0" applyNumberFormat="1" applyFont="1" applyFill="1"/>
    <xf numFmtId="2" fontId="13" fillId="0" borderId="0" xfId="0" applyNumberFormat="1" applyFont="1"/>
    <xf numFmtId="0" fontId="1" fillId="0" borderId="11" xfId="0" applyFont="1" applyBorder="1"/>
    <xf numFmtId="0" fontId="4" fillId="0" borderId="0" xfId="35" applyFont="1" applyAlignment="1">
      <alignment horizontal="center" vertical="center" wrapText="1"/>
    </xf>
    <xf numFmtId="0" fontId="4" fillId="0" borderId="11" xfId="35" applyFont="1" applyBorder="1" applyAlignment="1">
      <alignment horizontal="center" vertical="center" wrapText="1"/>
    </xf>
    <xf numFmtId="2" fontId="1" fillId="0" borderId="11" xfId="36" applyNumberFormat="1" applyFont="1" applyBorder="1"/>
    <xf numFmtId="0" fontId="2" fillId="0" borderId="0" xfId="0" applyFont="1" applyAlignment="1">
      <alignment vertical="top" wrapText="1"/>
    </xf>
    <xf numFmtId="0" fontId="14" fillId="0" borderId="0" xfId="0" applyFont="1" applyAlignment="1">
      <alignment vertical="top" wrapText="1"/>
    </xf>
    <xf numFmtId="0" fontId="40" fillId="0" borderId="0" xfId="0" applyFont="1" applyAlignment="1">
      <alignment wrapText="1"/>
    </xf>
    <xf numFmtId="49" fontId="4" fillId="2" borderId="15"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0" borderId="15"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0" fontId="44" fillId="0" borderId="15" xfId="0" applyFont="1" applyBorder="1" applyAlignment="1">
      <alignment vertical="center" wrapText="1"/>
    </xf>
    <xf numFmtId="0" fontId="43" fillId="0" borderId="15" xfId="0" applyFont="1" applyBorder="1" applyAlignment="1">
      <alignment horizontal="center" vertical="center" wrapText="1"/>
    </xf>
    <xf numFmtId="164" fontId="43" fillId="0" borderId="15" xfId="0" applyNumberFormat="1" applyFont="1" applyBorder="1" applyAlignment="1">
      <alignment horizontal="center" vertical="center" wrapText="1"/>
    </xf>
    <xf numFmtId="0" fontId="45" fillId="0" borderId="15" xfId="0" applyFont="1" applyBorder="1" applyAlignment="1">
      <alignment horizontal="right" vertical="center" wrapText="1"/>
    </xf>
    <xf numFmtId="0" fontId="45" fillId="0" borderId="15" xfId="0" applyFont="1" applyBorder="1"/>
    <xf numFmtId="0" fontId="45" fillId="0" borderId="15" xfId="0" applyFont="1" applyBorder="1" applyAlignment="1">
      <alignment horizontal="center"/>
    </xf>
    <xf numFmtId="2" fontId="45" fillId="0" borderId="15" xfId="0" applyNumberFormat="1" applyFont="1" applyBorder="1"/>
    <xf numFmtId="164" fontId="45" fillId="0" borderId="15" xfId="0" applyNumberFormat="1" applyFont="1" applyBorder="1"/>
    <xf numFmtId="164" fontId="43" fillId="19" borderId="15" xfId="0" applyNumberFormat="1" applyFont="1" applyFill="1" applyBorder="1" applyAlignment="1">
      <alignment horizontal="left" vertical="center" wrapText="1"/>
    </xf>
    <xf numFmtId="0" fontId="46" fillId="0" borderId="0" xfId="0" applyFont="1" applyAlignment="1">
      <alignment horizontal="left" vertical="center" wrapText="1"/>
    </xf>
    <xf numFmtId="0" fontId="46" fillId="0" borderId="0" xfId="0" applyFont="1" applyAlignment="1">
      <alignment horizontal="left" vertical="center"/>
    </xf>
    <xf numFmtId="0" fontId="50" fillId="0" borderId="0" xfId="0" applyFont="1" applyAlignment="1">
      <alignment horizontal="left" vertical="center" wrapText="1"/>
    </xf>
    <xf numFmtId="0" fontId="48" fillId="0" borderId="0" xfId="0" applyFont="1" applyAlignment="1">
      <alignment horizontal="left" vertical="center" wrapText="1"/>
    </xf>
    <xf numFmtId="164" fontId="43" fillId="18" borderId="16" xfId="0" applyNumberFormat="1" applyFont="1" applyFill="1" applyBorder="1" applyAlignment="1">
      <alignment horizontal="left" vertical="center" wrapText="1"/>
    </xf>
    <xf numFmtId="164" fontId="43" fillId="18" borderId="17" xfId="0" applyNumberFormat="1" applyFont="1" applyFill="1" applyBorder="1" applyAlignment="1">
      <alignment horizontal="left" vertical="center" wrapText="1"/>
    </xf>
    <xf numFmtId="164" fontId="43" fillId="18" borderId="18" xfId="0" applyNumberFormat="1" applyFont="1" applyFill="1" applyBorder="1" applyAlignment="1">
      <alignment horizontal="left" vertical="center" wrapText="1"/>
    </xf>
    <xf numFmtId="0" fontId="42" fillId="0" borderId="0" xfId="0" applyFont="1" applyAlignment="1">
      <alignment horizontal="right"/>
    </xf>
    <xf numFmtId="0" fontId="3" fillId="2" borderId="15" xfId="0" applyFont="1" applyFill="1" applyBorder="1" applyAlignment="1">
      <alignment horizontal="center" vertical="center" wrapText="1"/>
    </xf>
    <xf numFmtId="0" fontId="5" fillId="0" borderId="15" xfId="0" applyFont="1" applyBorder="1" applyAlignment="1">
      <alignment horizontal="center" vertical="center" wrapText="1"/>
    </xf>
    <xf numFmtId="49" fontId="3" fillId="2" borderId="15" xfId="0" applyNumberFormat="1" applyFont="1" applyFill="1" applyBorder="1" applyAlignment="1">
      <alignment horizontal="center" vertical="center" wrapText="1"/>
    </xf>
    <xf numFmtId="49" fontId="2" fillId="4" borderId="10" xfId="0" applyNumberFormat="1" applyFont="1" applyFill="1" applyBorder="1" applyAlignment="1">
      <alignment horizontal="center"/>
    </xf>
    <xf numFmtId="49" fontId="2" fillId="4" borderId="8" xfId="0" applyNumberFormat="1" applyFont="1" applyFill="1" applyBorder="1" applyAlignment="1">
      <alignment horizontal="center"/>
    </xf>
    <xf numFmtId="0" fontId="7" fillId="0" borderId="4" xfId="0" applyFont="1" applyBorder="1" applyAlignment="1">
      <alignment horizontal="center" vertical="center"/>
    </xf>
    <xf numFmtId="0" fontId="0" fillId="0" borderId="0" xfId="0" applyAlignment="1">
      <alignment horizontal="center"/>
    </xf>
  </cellXfs>
  <cellStyles count="38">
    <cellStyle name="_Price SITES" xfId="4" xr:uid="{00000000-0005-0000-0000-000000000000}"/>
    <cellStyle name="_Охранные и пожарные системы" xfId="5" xr:uid="{00000000-0005-0000-0000-000001000000}"/>
    <cellStyle name="Accent" xfId="19" xr:uid="{00000000-0005-0000-0000-000002000000}"/>
    <cellStyle name="Accent 1" xfId="20" xr:uid="{00000000-0005-0000-0000-000003000000}"/>
    <cellStyle name="Accent 2" xfId="21" xr:uid="{00000000-0005-0000-0000-000004000000}"/>
    <cellStyle name="Accent 3" xfId="22" xr:uid="{00000000-0005-0000-0000-000005000000}"/>
    <cellStyle name="Bad" xfId="23" xr:uid="{00000000-0005-0000-0000-000006000000}"/>
    <cellStyle name="Currency0" xfId="6" xr:uid="{00000000-0005-0000-0000-000007000000}"/>
    <cellStyle name="Error" xfId="24" xr:uid="{00000000-0005-0000-0000-000008000000}"/>
    <cellStyle name="Excel Built-in Excel Built-in Excel Built-in Excel Built-in Excel Built-in Excel Built-in Excel Built-in Excel Built-in Excel Built-in Excel Built-in Excel Built-in Excel Built-in Білий №" xfId="7" xr:uid="{00000000-0005-0000-0000-000009000000}"/>
    <cellStyle name="Excel Built-in Normal" xfId="17" xr:uid="{00000000-0005-0000-0000-00000A000000}"/>
    <cellStyle name="Excel Built-in Normal 1" xfId="1" xr:uid="{00000000-0005-0000-0000-00000B000000}"/>
    <cellStyle name="Footnote" xfId="25" xr:uid="{00000000-0005-0000-0000-00000C000000}"/>
    <cellStyle name="Good" xfId="26" xr:uid="{00000000-0005-0000-0000-00000D000000}"/>
    <cellStyle name="Gray_Normal" xfId="8" xr:uid="{00000000-0005-0000-0000-00000E000000}"/>
    <cellStyle name="Heading" xfId="27" xr:uid="{00000000-0005-0000-0000-00000F000000}"/>
    <cellStyle name="Heading 1" xfId="28" xr:uid="{00000000-0005-0000-0000-000010000000}"/>
    <cellStyle name="Heading 2" xfId="29" xr:uid="{00000000-0005-0000-0000-000011000000}"/>
    <cellStyle name="Neutral" xfId="30" xr:uid="{00000000-0005-0000-0000-000012000000}"/>
    <cellStyle name="Normal_PL_1" xfId="9" xr:uid="{00000000-0005-0000-0000-000013000000}"/>
    <cellStyle name="Note" xfId="31" xr:uid="{00000000-0005-0000-0000-000014000000}"/>
    <cellStyle name="Price_hd3" xfId="10" xr:uid="{00000000-0005-0000-0000-000015000000}"/>
    <cellStyle name="Status" xfId="32" xr:uid="{00000000-0005-0000-0000-000016000000}"/>
    <cellStyle name="Style 1" xfId="11" xr:uid="{00000000-0005-0000-0000-000017000000}"/>
    <cellStyle name="Sub Header" xfId="12" xr:uid="{00000000-0005-0000-0000-000018000000}"/>
    <cellStyle name="Text" xfId="33" xr:uid="{00000000-0005-0000-0000-000019000000}"/>
    <cellStyle name="Warning" xfId="34" xr:uid="{00000000-0005-0000-0000-00001A000000}"/>
    <cellStyle name="Белый" xfId="13" xr:uid="{00000000-0005-0000-0000-00001B000000}"/>
    <cellStyle name="Відсотковий" xfId="36" builtinId="5"/>
    <cellStyle name="Звичайний" xfId="0" builtinId="0"/>
    <cellStyle name="Звичайний 2" xfId="2" xr:uid="{00000000-0005-0000-0000-00001D000000}"/>
    <cellStyle name="Звичайний 3 2" xfId="37" xr:uid="{062DB1AA-E187-41E3-9EA9-04DDF30D6FD1}"/>
    <cellStyle name="Звичайний_SPEZ_Sumy 2" xfId="35" xr:uid="{00000000-0005-0000-0000-00001E000000}"/>
    <cellStyle name="Обычный 2" xfId="3" xr:uid="{00000000-0005-0000-0000-00001F000000}"/>
    <cellStyle name="Обычный 2 2" xfId="18" xr:uid="{00000000-0005-0000-0000-000020000000}"/>
    <cellStyle name="Обычный 4" xfId="14" xr:uid="{00000000-0005-0000-0000-000021000000}"/>
    <cellStyle name="Стиль 1" xfId="15" xr:uid="{00000000-0005-0000-0000-000022000000}"/>
    <cellStyle name="표준_Camera List_Feb_2005_rev1" xfId="16" xr:uid="{00000000-0005-0000-0000-00002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CFFFF"/>
      <rgbColor rgb="FF660066"/>
      <rgbColor rgb="FFD99694"/>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H182"/>
  <sheetViews>
    <sheetView tabSelected="1" zoomScale="85" zoomScaleNormal="85" zoomScaleSheetLayoutView="100" workbookViewId="0">
      <selection sqref="A1:I21"/>
    </sheetView>
  </sheetViews>
  <sheetFormatPr defaultColWidth="9.109375" defaultRowHeight="24.75" customHeight="1"/>
  <cols>
    <col min="1" max="1" width="10" style="1" customWidth="1"/>
    <col min="2" max="2" width="64.44140625" style="2" customWidth="1"/>
    <col min="3" max="3" width="13.88671875" style="2" customWidth="1"/>
    <col min="4" max="4" width="11.44140625" style="3" customWidth="1"/>
    <col min="5" max="5" width="18.6640625" style="2" customWidth="1"/>
    <col min="6" max="6" width="20.88671875" style="2" customWidth="1"/>
    <col min="7" max="7" width="27.5546875" style="2" customWidth="1"/>
    <col min="8" max="8" width="30" style="2" customWidth="1"/>
    <col min="9" max="9" width="19.109375" style="2" customWidth="1"/>
    <col min="10" max="11" width="9.109375" style="2"/>
    <col min="12" max="12" width="16.88671875" style="2" customWidth="1"/>
    <col min="13" max="1022" width="9.109375" style="2"/>
  </cols>
  <sheetData>
    <row r="1" spans="1:1022" ht="24.75" customHeight="1">
      <c r="A1" s="61"/>
      <c r="B1" s="61"/>
      <c r="C1" s="61"/>
      <c r="D1" s="61"/>
      <c r="E1" s="61"/>
      <c r="F1" s="84" t="s">
        <v>64</v>
      </c>
      <c r="G1" s="84"/>
      <c r="H1" s="84"/>
    </row>
    <row r="2" spans="1:1022" ht="24.75" customHeight="1">
      <c r="B2" s="4"/>
      <c r="C2" s="62"/>
      <c r="D2" s="62"/>
      <c r="E2" s="62"/>
      <c r="F2" s="84" t="s">
        <v>61</v>
      </c>
      <c r="G2" s="84"/>
      <c r="H2" s="84"/>
    </row>
    <row r="3" spans="1:1022" ht="24.75" customHeight="1">
      <c r="B3" s="4"/>
      <c r="C3" s="63"/>
      <c r="D3" s="63"/>
      <c r="E3" s="63"/>
      <c r="F3" s="63"/>
      <c r="G3" s="63"/>
      <c r="H3" s="63"/>
    </row>
    <row r="4" spans="1:1022" ht="24.75" customHeight="1">
      <c r="A4" s="87" t="s">
        <v>0</v>
      </c>
      <c r="B4" s="85" t="s">
        <v>65</v>
      </c>
      <c r="C4" s="85" t="s">
        <v>1</v>
      </c>
      <c r="D4" s="85" t="s">
        <v>2</v>
      </c>
      <c r="E4" s="85" t="s">
        <v>81</v>
      </c>
      <c r="F4" s="85" t="s">
        <v>82</v>
      </c>
      <c r="G4" s="85" t="s">
        <v>62</v>
      </c>
      <c r="H4" s="85" t="s">
        <v>3</v>
      </c>
    </row>
    <row r="5" spans="1:1022" ht="96" customHeight="1">
      <c r="A5" s="87"/>
      <c r="B5" s="85"/>
      <c r="C5" s="85"/>
      <c r="D5" s="85"/>
      <c r="E5" s="85"/>
      <c r="F5" s="85"/>
      <c r="G5" s="85"/>
      <c r="H5" s="85"/>
    </row>
    <row r="6" spans="1:1022" ht="24.75" customHeight="1">
      <c r="A6" s="64">
        <v>1</v>
      </c>
      <c r="B6" s="65">
        <v>2</v>
      </c>
      <c r="C6" s="65">
        <v>3</v>
      </c>
      <c r="D6" s="65">
        <v>4</v>
      </c>
      <c r="E6" s="65">
        <v>7</v>
      </c>
      <c r="F6" s="65">
        <v>8</v>
      </c>
      <c r="G6" s="65">
        <v>9</v>
      </c>
      <c r="H6" s="65">
        <v>10</v>
      </c>
    </row>
    <row r="7" spans="1:1022" ht="52.5" customHeight="1">
      <c r="A7" s="86" t="s">
        <v>63</v>
      </c>
      <c r="B7" s="86"/>
      <c r="C7" s="86"/>
      <c r="D7" s="86"/>
      <c r="E7" s="86"/>
      <c r="F7" s="86"/>
      <c r="G7" s="86"/>
      <c r="H7" s="86"/>
    </row>
    <row r="8" spans="1:1022" ht="24.75" customHeight="1">
      <c r="A8" s="67" t="s">
        <v>4</v>
      </c>
      <c r="B8" s="81" t="s">
        <v>66</v>
      </c>
      <c r="C8" s="82"/>
      <c r="D8" s="82"/>
      <c r="E8" s="82"/>
      <c r="F8" s="82"/>
      <c r="G8" s="82"/>
      <c r="H8" s="83"/>
    </row>
    <row r="9" spans="1:1022" ht="46.8">
      <c r="A9" s="66" t="s">
        <v>69</v>
      </c>
      <c r="B9" s="68" t="s">
        <v>72</v>
      </c>
      <c r="C9" s="76" t="s">
        <v>67</v>
      </c>
      <c r="D9" s="69">
        <v>8</v>
      </c>
      <c r="E9" s="70"/>
      <c r="F9" s="76">
        <f t="shared" ref="F9:F11" si="0">D9*E9</f>
        <v>0</v>
      </c>
      <c r="G9" s="70"/>
      <c r="H9" s="70"/>
    </row>
    <row r="10" spans="1:1022" ht="46.8">
      <c r="A10" s="66" t="s">
        <v>70</v>
      </c>
      <c r="B10" s="68" t="s">
        <v>73</v>
      </c>
      <c r="C10" s="76" t="s">
        <v>67</v>
      </c>
      <c r="D10" s="69">
        <v>18</v>
      </c>
      <c r="E10" s="70"/>
      <c r="F10" s="76">
        <f t="shared" si="0"/>
        <v>0</v>
      </c>
      <c r="G10" s="70"/>
      <c r="H10" s="70"/>
    </row>
    <row r="11" spans="1:1022" ht="46.8">
      <c r="A11" s="66" t="s">
        <v>71</v>
      </c>
      <c r="B11" s="68" t="s">
        <v>74</v>
      </c>
      <c r="C11" s="76" t="s">
        <v>67</v>
      </c>
      <c r="D11" s="69">
        <v>7</v>
      </c>
      <c r="E11" s="70"/>
      <c r="F11" s="76">
        <f t="shared" si="0"/>
        <v>0</v>
      </c>
      <c r="G11" s="70"/>
      <c r="H11" s="70"/>
    </row>
    <row r="12" spans="1:1022" s="5" customFormat="1" ht="24.75" customHeight="1">
      <c r="A12" s="66"/>
      <c r="B12" s="71" t="s">
        <v>68</v>
      </c>
      <c r="C12" s="72"/>
      <c r="D12" s="73"/>
      <c r="E12" s="74"/>
      <c r="F12" s="75"/>
      <c r="G12" s="75"/>
      <c r="H12" s="74"/>
    </row>
    <row r="13" spans="1:1022" s="5" customFormat="1" ht="24.75" customHeight="1">
      <c r="A13" s="1"/>
      <c r="C13" s="2"/>
      <c r="D13" s="3"/>
      <c r="E13" s="2"/>
      <c r="F13" s="2"/>
      <c r="G13" s="2"/>
      <c r="H13" s="2"/>
    </row>
    <row r="15" spans="1:1022" ht="14.4">
      <c r="A15" s="79" t="s">
        <v>80</v>
      </c>
      <c r="B15" s="77"/>
      <c r="C15" s="77"/>
      <c r="D15" s="77"/>
      <c r="E15" s="77"/>
      <c r="F15" s="77"/>
      <c r="G15" s="77"/>
      <c r="H15" s="77"/>
      <c r="I15" s="77"/>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row>
    <row r="16" spans="1:1022" ht="14.4">
      <c r="A16" s="80" t="s">
        <v>79</v>
      </c>
      <c r="B16" s="77"/>
      <c r="C16" s="77"/>
      <c r="D16" s="77"/>
      <c r="E16" s="77"/>
      <c r="F16" s="77"/>
      <c r="G16" s="77"/>
      <c r="H16" s="77"/>
      <c r="I16" s="77"/>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row>
    <row r="17" spans="1:1022" ht="14.4">
      <c r="A17" s="77" t="s">
        <v>75</v>
      </c>
      <c r="B17" s="77"/>
      <c r="C17" s="77"/>
      <c r="D17" s="77"/>
      <c r="E17" s="77"/>
      <c r="F17" s="77"/>
      <c r="G17" s="77"/>
      <c r="H17" s="77"/>
      <c r="I17" s="7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row>
    <row r="18" spans="1:1022" ht="14.4">
      <c r="A18" s="78" t="s">
        <v>76</v>
      </c>
      <c r="B18" s="78"/>
      <c r="C18" s="78"/>
      <c r="D18" s="78"/>
      <c r="E18" s="78"/>
      <c r="F18" s="78"/>
      <c r="G18" s="78"/>
      <c r="H18" s="78"/>
      <c r="I18" s="7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row>
    <row r="19" spans="1:1022" ht="14.4">
      <c r="A19" s="78" t="s">
        <v>77</v>
      </c>
      <c r="B19" s="78"/>
      <c r="C19" s="78"/>
      <c r="D19" s="78"/>
      <c r="E19" s="78"/>
      <c r="F19" s="78"/>
      <c r="G19" s="78"/>
      <c r="H19" s="78"/>
      <c r="I19" s="78"/>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row>
    <row r="20" spans="1:1022" ht="14.4">
      <c r="A20" s="78" t="s">
        <v>78</v>
      </c>
      <c r="B20" s="78"/>
      <c r="C20" s="78"/>
      <c r="D20" s="78"/>
      <c r="E20" s="78"/>
      <c r="F20" s="78"/>
      <c r="G20" s="78"/>
      <c r="H20" s="78"/>
      <c r="I20" s="78"/>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row>
    <row r="115" spans="9:11" ht="24.75" customHeight="1">
      <c r="I115" s="57"/>
    </row>
    <row r="116" spans="9:11" ht="24.75" customHeight="1">
      <c r="I116" s="57"/>
    </row>
    <row r="117" spans="9:11" ht="24.75" customHeight="1">
      <c r="I117" s="59"/>
      <c r="K117" s="58"/>
    </row>
    <row r="118" spans="9:11" ht="24.75" customHeight="1">
      <c r="I118" s="59"/>
      <c r="K118" s="58"/>
    </row>
    <row r="119" spans="9:11" ht="24.75" customHeight="1">
      <c r="I119" s="59"/>
      <c r="K119" s="58"/>
    </row>
    <row r="120" spans="9:11" ht="24.75" customHeight="1">
      <c r="I120" s="59"/>
      <c r="K120" s="58"/>
    </row>
    <row r="121" spans="9:11" ht="24.75" customHeight="1">
      <c r="I121" s="59"/>
      <c r="K121" s="58"/>
    </row>
    <row r="122" spans="9:11" ht="24.75" customHeight="1">
      <c r="I122" s="59"/>
      <c r="K122" s="58"/>
    </row>
    <row r="123" spans="9:11" ht="24.75" customHeight="1">
      <c r="I123" s="59"/>
      <c r="K123" s="58"/>
    </row>
    <row r="124" spans="9:11" ht="24.75" customHeight="1">
      <c r="I124" s="59"/>
      <c r="K124" s="58"/>
    </row>
    <row r="125" spans="9:11" ht="24.75" customHeight="1">
      <c r="I125" s="59"/>
      <c r="K125" s="58"/>
    </row>
    <row r="126" spans="9:11" ht="24.75" customHeight="1">
      <c r="I126" s="59"/>
      <c r="K126" s="58"/>
    </row>
    <row r="127" spans="9:11" ht="24.75" customHeight="1">
      <c r="I127" s="59"/>
      <c r="K127" s="58"/>
    </row>
    <row r="128" spans="9:11" ht="24.75" customHeight="1">
      <c r="I128" s="59"/>
      <c r="K128" s="58"/>
    </row>
    <row r="129" spans="9:11" ht="24.75" customHeight="1">
      <c r="I129" s="59"/>
      <c r="K129" s="58"/>
    </row>
    <row r="130" spans="9:11" ht="24.75" customHeight="1">
      <c r="I130" s="59"/>
      <c r="K130" s="58"/>
    </row>
    <row r="131" spans="9:11" ht="24.75" customHeight="1">
      <c r="I131" s="59"/>
      <c r="K131" s="58"/>
    </row>
    <row r="132" spans="9:11" ht="24.75" customHeight="1">
      <c r="I132" s="59"/>
      <c r="K132" s="58"/>
    </row>
    <row r="133" spans="9:11" ht="24.75" customHeight="1">
      <c r="I133" s="59"/>
      <c r="K133" s="58"/>
    </row>
    <row r="134" spans="9:11" ht="24.75" customHeight="1">
      <c r="I134" s="59"/>
      <c r="K134" s="58"/>
    </row>
    <row r="135" spans="9:11" ht="24.75" customHeight="1">
      <c r="I135" s="59"/>
      <c r="K135" s="58"/>
    </row>
    <row r="136" spans="9:11" ht="24.75" customHeight="1">
      <c r="I136" s="59"/>
      <c r="K136" s="58"/>
    </row>
    <row r="137" spans="9:11" ht="24.75" customHeight="1">
      <c r="I137" s="59"/>
      <c r="K137" s="58"/>
    </row>
    <row r="138" spans="9:11" ht="24.75" customHeight="1">
      <c r="I138" s="59"/>
      <c r="K138" s="58"/>
    </row>
    <row r="139" spans="9:11" ht="24.75" customHeight="1">
      <c r="I139" s="59"/>
      <c r="K139" s="58"/>
    </row>
    <row r="140" spans="9:11" ht="24.75" customHeight="1">
      <c r="I140" s="59"/>
      <c r="K140" s="58"/>
    </row>
    <row r="141" spans="9:11" ht="24.75" customHeight="1">
      <c r="I141" s="59"/>
      <c r="K141" s="58"/>
    </row>
    <row r="142" spans="9:11" ht="24.75" customHeight="1">
      <c r="I142" s="59"/>
      <c r="K142" s="58"/>
    </row>
    <row r="143" spans="9:11" ht="24.75" customHeight="1">
      <c r="I143" s="59"/>
      <c r="K143" s="58"/>
    </row>
    <row r="144" spans="9:11" ht="24.75" customHeight="1">
      <c r="I144" s="59"/>
      <c r="K144" s="58"/>
    </row>
    <row r="145" spans="9:11" ht="24.75" customHeight="1">
      <c r="I145" s="59"/>
      <c r="K145" s="58"/>
    </row>
    <row r="146" spans="9:11" ht="24.75" customHeight="1">
      <c r="I146" s="59"/>
      <c r="K146" s="58"/>
    </row>
    <row r="147" spans="9:11" ht="24.75" customHeight="1">
      <c r="I147" s="59"/>
      <c r="K147" s="58"/>
    </row>
    <row r="148" spans="9:11" ht="24.75" customHeight="1">
      <c r="I148" s="59"/>
      <c r="K148" s="58"/>
    </row>
    <row r="149" spans="9:11" ht="24.75" customHeight="1">
      <c r="I149" s="59"/>
      <c r="K149" s="58"/>
    </row>
    <row r="150" spans="9:11" ht="24.75" customHeight="1">
      <c r="I150" s="59"/>
      <c r="K150" s="58"/>
    </row>
    <row r="151" spans="9:11" ht="24.75" customHeight="1">
      <c r="I151" s="59"/>
      <c r="K151" s="58"/>
    </row>
    <row r="152" spans="9:11" ht="24.75" customHeight="1">
      <c r="I152" s="57"/>
    </row>
    <row r="154" spans="9:11" ht="24.75" customHeight="1">
      <c r="I154" s="57"/>
    </row>
    <row r="155" spans="9:11" ht="24.75" customHeight="1">
      <c r="I155" s="60"/>
    </row>
    <row r="156" spans="9:11" ht="24.75" customHeight="1">
      <c r="I156" s="57"/>
    </row>
    <row r="157" spans="9:11" ht="24.75" customHeight="1">
      <c r="I157" s="57"/>
    </row>
    <row r="158" spans="9:11" ht="24.75" customHeight="1">
      <c r="I158" s="57"/>
    </row>
    <row r="159" spans="9:11" ht="24.75" customHeight="1">
      <c r="I159" s="57"/>
    </row>
    <row r="160" spans="9:11" ht="24.75" customHeight="1">
      <c r="I160" s="57"/>
    </row>
    <row r="161" spans="9:9" ht="24.75" customHeight="1">
      <c r="I161" s="57"/>
    </row>
    <row r="162" spans="9:9" ht="24.75" customHeight="1">
      <c r="I162" s="57"/>
    </row>
    <row r="163" spans="9:9" ht="24.75" customHeight="1">
      <c r="I163" s="57"/>
    </row>
    <row r="164" spans="9:9" ht="24.75" customHeight="1">
      <c r="I164" s="57"/>
    </row>
    <row r="165" spans="9:9" ht="24.75" customHeight="1">
      <c r="I165" s="57"/>
    </row>
    <row r="166" spans="9:9" ht="24.75" customHeight="1">
      <c r="I166" s="57"/>
    </row>
    <row r="167" spans="9:9" ht="24.75" customHeight="1">
      <c r="I167" s="57"/>
    </row>
    <row r="168" spans="9:9" ht="24.75" customHeight="1">
      <c r="I168" s="57"/>
    </row>
    <row r="169" spans="9:9" ht="24.75" customHeight="1">
      <c r="I169" s="57"/>
    </row>
    <row r="170" spans="9:9" ht="24.75" customHeight="1">
      <c r="I170" s="57"/>
    </row>
    <row r="171" spans="9:9" ht="24.75" customHeight="1">
      <c r="I171" s="57"/>
    </row>
    <row r="172" spans="9:9" ht="24.75" customHeight="1">
      <c r="I172" s="57"/>
    </row>
    <row r="173" spans="9:9" ht="24.75" customHeight="1">
      <c r="I173" s="57"/>
    </row>
    <row r="174" spans="9:9" ht="24.75" customHeight="1">
      <c r="I174" s="57"/>
    </row>
    <row r="175" spans="9:9" ht="24.75" customHeight="1">
      <c r="I175" s="57"/>
    </row>
    <row r="176" spans="9:9" ht="24.75" customHeight="1">
      <c r="I176" s="57"/>
    </row>
    <row r="177" spans="9:9" ht="24.75" customHeight="1">
      <c r="I177" s="57"/>
    </row>
    <row r="180" spans="9:9" ht="24.75" customHeight="1">
      <c r="I180" s="57"/>
    </row>
    <row r="182" spans="9:9" ht="24.75" customHeight="1">
      <c r="I182" s="57"/>
    </row>
  </sheetData>
  <protectedRanges>
    <protectedRange sqref="F1:H2" name="Заголовок_1"/>
  </protectedRanges>
  <mergeCells count="18">
    <mergeCell ref="B8:H8"/>
    <mergeCell ref="F1:H1"/>
    <mergeCell ref="F2:H2"/>
    <mergeCell ref="G4:G5"/>
    <mergeCell ref="A7:H7"/>
    <mergeCell ref="A4:A5"/>
    <mergeCell ref="B4:B5"/>
    <mergeCell ref="C4:C5"/>
    <mergeCell ref="D4:D5"/>
    <mergeCell ref="F4:F5"/>
    <mergeCell ref="H4:H5"/>
    <mergeCell ref="E4:E5"/>
    <mergeCell ref="A17:I17"/>
    <mergeCell ref="A18:I18"/>
    <mergeCell ref="A19:I19"/>
    <mergeCell ref="A20:I20"/>
    <mergeCell ref="A15:I15"/>
    <mergeCell ref="A16:I16"/>
  </mergeCells>
  <phoneticPr fontId="8" type="noConversion"/>
  <pageMargins left="0.39374999999999999" right="0.39374999999999999" top="0.59027777777777801" bottom="0.59027777777777801" header="0.51180555555555496" footer="0.51180555555555496"/>
  <pageSetup paperSize="9" scale="70"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10"/>
  <sheetViews>
    <sheetView workbookViewId="0">
      <selection activeCell="F13" sqref="F13"/>
    </sheetView>
  </sheetViews>
  <sheetFormatPr defaultRowHeight="14.4"/>
  <cols>
    <col min="2" max="2" width="3.33203125" bestFit="1" customWidth="1"/>
    <col min="3" max="3" width="59.33203125" customWidth="1"/>
    <col min="4" max="4" width="6.88671875" customWidth="1"/>
    <col min="5" max="5" width="7.44140625" bestFit="1" customWidth="1"/>
    <col min="6" max="6" width="9.33203125" customWidth="1"/>
    <col min="7" max="7" width="10.33203125" customWidth="1"/>
    <col min="8" max="8" width="11" bestFit="1" customWidth="1"/>
    <col min="9" max="9" width="18.6640625" bestFit="1" customWidth="1"/>
  </cols>
  <sheetData>
    <row r="2" spans="2:9" ht="15" thickBot="1"/>
    <row r="3" spans="2:9" ht="16.2" thickBot="1">
      <c r="B3" s="88" t="s">
        <v>13</v>
      </c>
      <c r="C3" s="89"/>
      <c r="D3" s="89"/>
      <c r="E3" s="89"/>
      <c r="F3" s="89"/>
      <c r="G3" s="89"/>
      <c r="H3" s="89"/>
      <c r="I3" s="89"/>
    </row>
    <row r="4" spans="2:9" ht="60">
      <c r="B4" s="35" t="s">
        <v>5</v>
      </c>
      <c r="C4" s="36" t="s">
        <v>14</v>
      </c>
      <c r="D4" s="37" t="s">
        <v>6</v>
      </c>
      <c r="E4" s="38">
        <v>196.85</v>
      </c>
      <c r="F4" s="42">
        <v>5200</v>
      </c>
      <c r="G4" s="42">
        <v>800</v>
      </c>
      <c r="H4" s="39">
        <f>G4+F4</f>
        <v>6000</v>
      </c>
      <c r="I4" s="39">
        <f>H4*E4</f>
        <v>1181100</v>
      </c>
    </row>
    <row r="5" spans="2:9" ht="45">
      <c r="B5" s="6" t="s">
        <v>7</v>
      </c>
      <c r="C5" s="7" t="s">
        <v>15</v>
      </c>
      <c r="D5" s="8" t="s">
        <v>16</v>
      </c>
      <c r="E5" s="10">
        <v>509.37</v>
      </c>
      <c r="F5" s="43">
        <v>169</v>
      </c>
      <c r="G5" s="43">
        <v>90</v>
      </c>
      <c r="H5" s="9">
        <f>G5+F5</f>
        <v>259</v>
      </c>
      <c r="I5" s="9">
        <f>H5*E5</f>
        <v>131926.82999999999</v>
      </c>
    </row>
    <row r="6" spans="2:9" ht="105">
      <c r="B6" s="6" t="s">
        <v>8</v>
      </c>
      <c r="C6" s="7" t="s">
        <v>17</v>
      </c>
      <c r="D6" s="8" t="s">
        <v>6</v>
      </c>
      <c r="E6" s="10">
        <v>153.56</v>
      </c>
      <c r="F6" s="43">
        <v>4510</v>
      </c>
      <c r="G6" s="43">
        <v>1000</v>
      </c>
      <c r="H6" s="9">
        <f>G6+F6</f>
        <v>5510</v>
      </c>
      <c r="I6" s="9">
        <f>H6*E6</f>
        <v>846115.6</v>
      </c>
    </row>
    <row r="7" spans="2:9" ht="75.599999999999994" thickBot="1">
      <c r="B7" s="32" t="s">
        <v>18</v>
      </c>
      <c r="C7" s="33" t="s">
        <v>19</v>
      </c>
      <c r="D7" s="40" t="s">
        <v>6</v>
      </c>
      <c r="E7" s="41">
        <v>143.55000000000001</v>
      </c>
      <c r="F7" s="44">
        <v>900</v>
      </c>
      <c r="G7" s="44">
        <v>420</v>
      </c>
      <c r="H7" s="34">
        <f>G7+F7</f>
        <v>1320</v>
      </c>
      <c r="I7" s="34">
        <f>H7*E7</f>
        <v>189486.00000000003</v>
      </c>
    </row>
    <row r="8" spans="2:9" ht="16.2" thickBot="1">
      <c r="B8" s="26"/>
      <c r="C8" s="27" t="s">
        <v>9</v>
      </c>
      <c r="D8" s="28"/>
      <c r="E8" s="29"/>
      <c r="F8" s="30"/>
      <c r="G8" s="30"/>
      <c r="H8" s="30"/>
      <c r="I8" s="31">
        <f>SUM(I4:I7)</f>
        <v>2348628.4300000002</v>
      </c>
    </row>
    <row r="9" spans="2:9" ht="15.6">
      <c r="B9" s="11"/>
      <c r="C9" s="12" t="s">
        <v>10</v>
      </c>
      <c r="D9" s="13"/>
      <c r="E9" s="14"/>
      <c r="F9" s="15"/>
      <c r="G9" s="15"/>
      <c r="H9" s="15"/>
      <c r="I9" s="24">
        <f>I8*0.2</f>
        <v>469725.68600000005</v>
      </c>
    </row>
    <row r="10" spans="2:9" ht="16.2" thickBot="1">
      <c r="B10" s="16"/>
      <c r="C10" s="17" t="s">
        <v>11</v>
      </c>
      <c r="D10" s="18"/>
      <c r="E10" s="19"/>
      <c r="F10" s="20"/>
      <c r="G10" s="20"/>
      <c r="H10" s="20"/>
      <c r="I10" s="25">
        <f>I9+I8</f>
        <v>2818354.1160000004</v>
      </c>
    </row>
  </sheetData>
  <mergeCells count="1">
    <mergeCell ref="B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89"/>
  <sheetViews>
    <sheetView topLeftCell="A55" zoomScaleNormal="100" zoomScaleSheetLayoutView="100" workbookViewId="0">
      <selection activeCell="K89" sqref="K89"/>
    </sheetView>
  </sheetViews>
  <sheetFormatPr defaultColWidth="8.6640625" defaultRowHeight="14.4"/>
  <cols>
    <col min="2" max="2" width="19.33203125" customWidth="1"/>
    <col min="3" max="3" width="15" customWidth="1"/>
    <col min="6" max="6" width="13.6640625" customWidth="1"/>
    <col min="7" max="7" width="10.6640625" customWidth="1"/>
    <col min="8" max="10" width="12.44140625" customWidth="1"/>
    <col min="11" max="11" width="13.88671875" customWidth="1"/>
    <col min="12" max="12" width="13.5546875" customWidth="1"/>
    <col min="13" max="13" width="12.44140625" customWidth="1"/>
    <col min="19" max="19" width="12.88671875" customWidth="1"/>
  </cols>
  <sheetData>
    <row r="2" spans="2:19" ht="59.25" customHeight="1">
      <c r="B2" s="21" t="s">
        <v>23</v>
      </c>
      <c r="C2" s="21" t="s">
        <v>24</v>
      </c>
      <c r="F2" s="21" t="s">
        <v>25</v>
      </c>
      <c r="G2" s="21" t="s">
        <v>26</v>
      </c>
      <c r="H2" s="48" t="s">
        <v>27</v>
      </c>
      <c r="I2" s="48" t="s">
        <v>28</v>
      </c>
      <c r="J2" s="48"/>
      <c r="K2" s="90" t="s">
        <v>31</v>
      </c>
      <c r="L2" s="90"/>
      <c r="M2" s="48"/>
      <c r="P2" s="90" t="s">
        <v>20</v>
      </c>
      <c r="Q2" s="90"/>
      <c r="S2" s="21" t="s">
        <v>22</v>
      </c>
    </row>
    <row r="3" spans="2:19">
      <c r="B3">
        <v>28.34</v>
      </c>
      <c r="C3">
        <v>16.72</v>
      </c>
      <c r="F3">
        <v>11.65</v>
      </c>
      <c r="G3">
        <v>32.5</v>
      </c>
      <c r="H3">
        <v>189.22</v>
      </c>
      <c r="I3">
        <v>54.08</v>
      </c>
      <c r="K3" s="45" t="s">
        <v>29</v>
      </c>
      <c r="L3" s="45" t="s">
        <v>30</v>
      </c>
      <c r="P3" s="45" t="s">
        <v>21</v>
      </c>
      <c r="Q3" s="45" t="s">
        <v>6</v>
      </c>
      <c r="S3" t="s">
        <v>6</v>
      </c>
    </row>
    <row r="4" spans="2:19">
      <c r="B4">
        <v>51.47</v>
      </c>
      <c r="C4">
        <v>27.74</v>
      </c>
      <c r="F4">
        <v>8.44</v>
      </c>
      <c r="G4">
        <v>23.4</v>
      </c>
      <c r="I4">
        <v>53.04</v>
      </c>
      <c r="K4">
        <v>21.99</v>
      </c>
      <c r="L4">
        <v>21.95</v>
      </c>
      <c r="P4">
        <v>5</v>
      </c>
      <c r="Q4">
        <v>11</v>
      </c>
      <c r="S4">
        <v>18</v>
      </c>
    </row>
    <row r="5" spans="2:19">
      <c r="B5">
        <v>112.17</v>
      </c>
      <c r="C5">
        <v>26.61</v>
      </c>
      <c r="F5">
        <v>14.87</v>
      </c>
      <c r="G5">
        <v>23.56</v>
      </c>
      <c r="K5">
        <v>20.2</v>
      </c>
      <c r="L5">
        <v>17.27</v>
      </c>
      <c r="P5">
        <v>2</v>
      </c>
      <c r="Q5">
        <v>4.4000000000000004</v>
      </c>
      <c r="S5">
        <v>18.600000000000001</v>
      </c>
    </row>
    <row r="6" spans="2:19">
      <c r="B6">
        <v>46.3</v>
      </c>
      <c r="C6">
        <v>18.12</v>
      </c>
      <c r="F6">
        <v>17.57</v>
      </c>
      <c r="G6">
        <v>3.55</v>
      </c>
      <c r="I6">
        <f>I4+I3</f>
        <v>107.12</v>
      </c>
      <c r="K6">
        <v>58.57</v>
      </c>
      <c r="L6">
        <v>43.7</v>
      </c>
      <c r="P6">
        <v>1</v>
      </c>
      <c r="Q6">
        <v>2.4</v>
      </c>
      <c r="S6">
        <v>5.0999999999999996</v>
      </c>
    </row>
    <row r="7" spans="2:19">
      <c r="B7">
        <v>52.87</v>
      </c>
      <c r="C7">
        <v>18.12</v>
      </c>
      <c r="F7">
        <v>15.82</v>
      </c>
      <c r="G7">
        <v>5.04</v>
      </c>
      <c r="K7">
        <v>10.16</v>
      </c>
      <c r="L7">
        <v>17.05</v>
      </c>
      <c r="P7">
        <v>1</v>
      </c>
      <c r="Q7">
        <v>11.31</v>
      </c>
      <c r="S7">
        <v>3.09</v>
      </c>
    </row>
    <row r="8" spans="2:19">
      <c r="B8">
        <v>58.81</v>
      </c>
      <c r="C8">
        <v>18.12</v>
      </c>
      <c r="F8">
        <v>14.59</v>
      </c>
      <c r="G8">
        <v>25.61</v>
      </c>
      <c r="K8">
        <v>18.36</v>
      </c>
      <c r="L8">
        <v>16.77</v>
      </c>
      <c r="P8">
        <v>1</v>
      </c>
      <c r="Q8">
        <v>3.85</v>
      </c>
      <c r="S8">
        <v>15</v>
      </c>
    </row>
    <row r="9" spans="2:19">
      <c r="B9">
        <v>52.82</v>
      </c>
      <c r="C9">
        <v>18.12</v>
      </c>
      <c r="F9">
        <v>16.12</v>
      </c>
      <c r="G9">
        <v>18.57</v>
      </c>
      <c r="K9">
        <v>7.16</v>
      </c>
      <c r="L9">
        <v>25.96</v>
      </c>
      <c r="P9">
        <v>1</v>
      </c>
      <c r="Q9">
        <v>3.45</v>
      </c>
      <c r="S9">
        <v>10.95</v>
      </c>
    </row>
    <row r="10" spans="2:19">
      <c r="B10">
        <v>195.19</v>
      </c>
      <c r="F10">
        <v>15.12</v>
      </c>
      <c r="G10">
        <v>3.19</v>
      </c>
      <c r="K10">
        <v>49.5</v>
      </c>
      <c r="L10">
        <v>27.24</v>
      </c>
      <c r="P10">
        <v>1</v>
      </c>
      <c r="Q10">
        <v>4.83</v>
      </c>
      <c r="S10">
        <v>21.69</v>
      </c>
    </row>
    <row r="11" spans="2:19">
      <c r="B11">
        <v>5.97</v>
      </c>
      <c r="F11">
        <v>16.12</v>
      </c>
      <c r="G11">
        <v>9.56</v>
      </c>
      <c r="K11">
        <v>45.35</v>
      </c>
      <c r="L11">
        <v>25.96</v>
      </c>
      <c r="P11">
        <v>1</v>
      </c>
      <c r="Q11">
        <v>9.1199999999999992</v>
      </c>
      <c r="S11">
        <v>3.24</v>
      </c>
    </row>
    <row r="12" spans="2:19">
      <c r="B12">
        <v>23.29</v>
      </c>
      <c r="F12">
        <v>15.12</v>
      </c>
      <c r="G12">
        <v>9.98</v>
      </c>
      <c r="K12">
        <v>21.71</v>
      </c>
      <c r="L12">
        <v>17.899999999999999</v>
      </c>
      <c r="P12">
        <v>1</v>
      </c>
      <c r="Q12">
        <v>22.05</v>
      </c>
      <c r="S12">
        <v>5.61</v>
      </c>
    </row>
    <row r="13" spans="2:19">
      <c r="B13">
        <v>53.1</v>
      </c>
      <c r="G13">
        <v>92.19</v>
      </c>
      <c r="K13">
        <v>19.899999999999999</v>
      </c>
      <c r="L13">
        <v>63.37</v>
      </c>
      <c r="P13">
        <v>1</v>
      </c>
      <c r="Q13">
        <v>11</v>
      </c>
      <c r="S13">
        <v>2.85</v>
      </c>
    </row>
    <row r="14" spans="2:19">
      <c r="B14">
        <v>47.65</v>
      </c>
      <c r="G14">
        <v>108.74</v>
      </c>
      <c r="K14">
        <v>20.32</v>
      </c>
      <c r="L14">
        <v>17.100000000000001</v>
      </c>
      <c r="P14">
        <v>1</v>
      </c>
      <c r="Q14">
        <v>10.7</v>
      </c>
      <c r="S14">
        <v>4.6500000000000004</v>
      </c>
    </row>
    <row r="15" spans="2:19">
      <c r="B15">
        <v>18.920000000000002</v>
      </c>
      <c r="G15">
        <v>20.59</v>
      </c>
      <c r="K15">
        <v>8.02</v>
      </c>
      <c r="L15">
        <v>17.899999999999999</v>
      </c>
      <c r="P15">
        <v>23</v>
      </c>
      <c r="Q15">
        <v>55.2</v>
      </c>
      <c r="S15">
        <v>3.75</v>
      </c>
    </row>
    <row r="16" spans="2:19">
      <c r="B16">
        <v>9.8000000000000007</v>
      </c>
      <c r="G16">
        <v>3.93</v>
      </c>
      <c r="K16">
        <v>39.700000000000003</v>
      </c>
      <c r="L16">
        <v>63.23</v>
      </c>
      <c r="P16">
        <v>6</v>
      </c>
      <c r="Q16">
        <v>25.2</v>
      </c>
      <c r="S16">
        <v>3.75</v>
      </c>
    </row>
    <row r="17" spans="2:19">
      <c r="B17">
        <v>11.4</v>
      </c>
      <c r="G17">
        <v>3.93</v>
      </c>
      <c r="K17">
        <v>22.16</v>
      </c>
      <c r="L17">
        <v>17.100000000000001</v>
      </c>
      <c r="P17">
        <v>9</v>
      </c>
      <c r="Q17">
        <v>37.799999999999997</v>
      </c>
      <c r="S17">
        <v>4.6500000000000004</v>
      </c>
    </row>
    <row r="18" spans="2:19">
      <c r="B18">
        <v>69.959999999999994</v>
      </c>
      <c r="G18">
        <v>23.46</v>
      </c>
      <c r="K18">
        <v>20.56</v>
      </c>
      <c r="P18">
        <v>1</v>
      </c>
      <c r="Q18">
        <v>5.94</v>
      </c>
      <c r="S18">
        <v>10.95</v>
      </c>
    </row>
    <row r="19" spans="2:19">
      <c r="B19">
        <v>113.21</v>
      </c>
      <c r="G19">
        <v>21.47</v>
      </c>
      <c r="K19">
        <v>39.74</v>
      </c>
      <c r="P19">
        <v>1</v>
      </c>
      <c r="Q19">
        <v>9</v>
      </c>
      <c r="S19">
        <v>11.4</v>
      </c>
    </row>
    <row r="20" spans="2:19">
      <c r="B20">
        <v>117.6</v>
      </c>
      <c r="G20">
        <v>4.0199999999999996</v>
      </c>
      <c r="K20">
        <v>8.5299999999999994</v>
      </c>
      <c r="P20">
        <v>1</v>
      </c>
      <c r="Q20">
        <v>2.63</v>
      </c>
      <c r="S20">
        <v>11.13</v>
      </c>
    </row>
    <row r="21" spans="2:19">
      <c r="B21">
        <v>48.98</v>
      </c>
      <c r="G21">
        <v>79.13</v>
      </c>
      <c r="K21">
        <v>22.91</v>
      </c>
      <c r="P21">
        <v>1</v>
      </c>
      <c r="Q21">
        <v>5.4</v>
      </c>
      <c r="S21">
        <v>16.29</v>
      </c>
    </row>
    <row r="22" spans="2:19">
      <c r="B22">
        <v>69.38</v>
      </c>
      <c r="G22">
        <v>27.33</v>
      </c>
      <c r="K22">
        <v>21.34</v>
      </c>
    </row>
    <row r="23" spans="2:19">
      <c r="B23">
        <v>46.7</v>
      </c>
      <c r="G23">
        <v>24.57</v>
      </c>
      <c r="K23">
        <v>21.3</v>
      </c>
      <c r="Q23" s="46">
        <f>SUM(Q4:Q21)</f>
        <v>235.28</v>
      </c>
      <c r="S23" s="47">
        <f>SUM(S4:S21)</f>
        <v>170.7</v>
      </c>
    </row>
    <row r="24" spans="2:19">
      <c r="B24">
        <v>120.96</v>
      </c>
      <c r="G24">
        <v>49.35</v>
      </c>
      <c r="K24">
        <v>21.3</v>
      </c>
    </row>
    <row r="25" spans="2:19">
      <c r="B25">
        <v>7.77</v>
      </c>
      <c r="G25">
        <v>4.17</v>
      </c>
      <c r="K25">
        <v>21.3</v>
      </c>
    </row>
    <row r="26" spans="2:19">
      <c r="B26">
        <v>7.77</v>
      </c>
      <c r="G26">
        <v>3.93</v>
      </c>
      <c r="K26">
        <v>20.6</v>
      </c>
    </row>
    <row r="27" spans="2:19">
      <c r="B27">
        <v>51.21</v>
      </c>
      <c r="G27">
        <v>3.93</v>
      </c>
      <c r="K27">
        <v>18.45</v>
      </c>
    </row>
    <row r="28" spans="2:19">
      <c r="B28">
        <v>49.92</v>
      </c>
      <c r="G28">
        <v>28.91</v>
      </c>
      <c r="K28">
        <v>19.350000000000001</v>
      </c>
    </row>
    <row r="29" spans="2:19">
      <c r="B29">
        <v>22.17</v>
      </c>
      <c r="G29">
        <v>24.57</v>
      </c>
      <c r="K29">
        <v>19.350000000000001</v>
      </c>
    </row>
    <row r="30" spans="2:19">
      <c r="B30">
        <v>85.92</v>
      </c>
      <c r="G30">
        <v>24.44</v>
      </c>
      <c r="K30">
        <v>16.14</v>
      </c>
    </row>
    <row r="31" spans="2:19">
      <c r="B31">
        <v>35.64</v>
      </c>
      <c r="G31">
        <v>24.44</v>
      </c>
      <c r="K31">
        <v>6.59</v>
      </c>
    </row>
    <row r="32" spans="2:19">
      <c r="B32">
        <v>44.13</v>
      </c>
      <c r="G32">
        <v>24.44</v>
      </c>
    </row>
    <row r="33" spans="2:12">
      <c r="B33">
        <v>44.4</v>
      </c>
      <c r="G33">
        <v>24.64</v>
      </c>
      <c r="K33" s="23">
        <f>SUM(K4:K31)</f>
        <v>640.56000000000006</v>
      </c>
      <c r="L33" s="23">
        <f>SUM(L4:L31)</f>
        <v>392.50000000000006</v>
      </c>
    </row>
    <row r="34" spans="2:12">
      <c r="B34">
        <v>84.33</v>
      </c>
      <c r="G34">
        <v>19.809999999999999</v>
      </c>
    </row>
    <row r="35" spans="2:12">
      <c r="B35">
        <v>24.12</v>
      </c>
      <c r="G35">
        <v>22.28</v>
      </c>
    </row>
    <row r="36" spans="2:12">
      <c r="B36">
        <v>46.8</v>
      </c>
      <c r="G36">
        <v>22.28</v>
      </c>
    </row>
    <row r="37" spans="2:12">
      <c r="B37">
        <v>94.6</v>
      </c>
      <c r="G37">
        <v>16.2</v>
      </c>
    </row>
    <row r="38" spans="2:12">
      <c r="B38">
        <v>7.77</v>
      </c>
      <c r="G38">
        <v>2.67</v>
      </c>
    </row>
    <row r="39" spans="2:12">
      <c r="B39">
        <v>7.77</v>
      </c>
    </row>
    <row r="40" spans="2:12">
      <c r="B40">
        <v>53.26</v>
      </c>
    </row>
    <row r="41" spans="2:12">
      <c r="B41">
        <v>48.97</v>
      </c>
      <c r="G41" s="22">
        <f>SUM(G3:G40)</f>
        <v>860.38</v>
      </c>
    </row>
    <row r="42" spans="2:12">
      <c r="B42">
        <v>50.7</v>
      </c>
    </row>
    <row r="43" spans="2:12">
      <c r="B43">
        <v>51.3</v>
      </c>
    </row>
    <row r="44" spans="2:12">
      <c r="B44">
        <v>48.53</v>
      </c>
    </row>
    <row r="45" spans="2:12">
      <c r="B45">
        <v>41.85</v>
      </c>
    </row>
    <row r="46" spans="2:12">
      <c r="B46">
        <v>44.4</v>
      </c>
    </row>
    <row r="47" spans="2:12">
      <c r="B47">
        <v>41.03</v>
      </c>
      <c r="F47" s="22">
        <f>SUM(F3:F46)</f>
        <v>145.42000000000002</v>
      </c>
    </row>
    <row r="48" spans="2:12">
      <c r="B48">
        <v>41.85</v>
      </c>
    </row>
    <row r="49" spans="1:3">
      <c r="B49">
        <v>41.25</v>
      </c>
    </row>
    <row r="50" spans="1:3">
      <c r="B50">
        <v>42.09</v>
      </c>
    </row>
    <row r="51" spans="1:3">
      <c r="B51">
        <v>18.3</v>
      </c>
    </row>
    <row r="58" spans="1:3">
      <c r="A58" s="23" t="s">
        <v>12</v>
      </c>
      <c r="B58" s="22">
        <f>SUM(B3:B51)</f>
        <v>2492.7400000000007</v>
      </c>
      <c r="C58" s="22">
        <f>SUM(C3:C49)</f>
        <v>143.55000000000001</v>
      </c>
    </row>
    <row r="63" spans="1:3" ht="25.8">
      <c r="B63" s="49" t="s">
        <v>32</v>
      </c>
    </row>
    <row r="65" spans="1:12">
      <c r="B65" s="23" t="s">
        <v>33</v>
      </c>
      <c r="F65" s="52" t="s">
        <v>50</v>
      </c>
    </row>
    <row r="66" spans="1:12">
      <c r="K66" s="91" t="s">
        <v>57</v>
      </c>
      <c r="L66" s="91"/>
    </row>
    <row r="67" spans="1:12" ht="33" customHeight="1">
      <c r="B67" s="50" t="s">
        <v>52</v>
      </c>
      <c r="C67" s="50" t="s">
        <v>49</v>
      </c>
      <c r="E67" t="s">
        <v>54</v>
      </c>
      <c r="F67" s="50" t="s">
        <v>51</v>
      </c>
      <c r="G67" t="s">
        <v>55</v>
      </c>
      <c r="H67" s="50" t="s">
        <v>53</v>
      </c>
      <c r="I67" s="50" t="s">
        <v>56</v>
      </c>
      <c r="K67" s="50" t="s">
        <v>51</v>
      </c>
      <c r="L67" s="50" t="s">
        <v>53</v>
      </c>
    </row>
    <row r="68" spans="1:12">
      <c r="A68" t="s">
        <v>34</v>
      </c>
      <c r="B68">
        <v>2</v>
      </c>
      <c r="C68">
        <v>2</v>
      </c>
    </row>
    <row r="69" spans="1:12">
      <c r="A69" t="s">
        <v>35</v>
      </c>
      <c r="B69">
        <v>4.4000000000000004</v>
      </c>
      <c r="C69">
        <v>6</v>
      </c>
    </row>
    <row r="70" spans="1:12">
      <c r="A70" t="s">
        <v>36</v>
      </c>
      <c r="B70">
        <v>4.5999999999999996</v>
      </c>
      <c r="E70">
        <v>2</v>
      </c>
      <c r="F70">
        <v>1.1299999999999999</v>
      </c>
      <c r="G70">
        <v>4</v>
      </c>
      <c r="H70">
        <v>4.5999999999999996</v>
      </c>
      <c r="I70">
        <v>2</v>
      </c>
      <c r="K70">
        <f>F70*E70</f>
        <v>2.2599999999999998</v>
      </c>
      <c r="L70">
        <f>H70*G70</f>
        <v>18.399999999999999</v>
      </c>
    </row>
    <row r="71" spans="1:12">
      <c r="A71" t="s">
        <v>37</v>
      </c>
      <c r="B71">
        <v>4.3</v>
      </c>
      <c r="E71">
        <v>4</v>
      </c>
      <c r="F71">
        <v>1.1299999999999999</v>
      </c>
      <c r="G71">
        <v>4</v>
      </c>
      <c r="H71">
        <v>4.3</v>
      </c>
      <c r="I71">
        <v>4</v>
      </c>
      <c r="K71">
        <f t="shared" ref="K71:K82" si="0">F71*E71</f>
        <v>4.5199999999999996</v>
      </c>
      <c r="L71">
        <f t="shared" ref="L71:L82" si="1">H71*G71</f>
        <v>17.2</v>
      </c>
    </row>
    <row r="72" spans="1:12">
      <c r="A72" t="s">
        <v>38</v>
      </c>
      <c r="B72">
        <v>4</v>
      </c>
      <c r="E72">
        <v>4</v>
      </c>
      <c r="F72">
        <v>1.1299999999999999</v>
      </c>
      <c r="G72">
        <v>4</v>
      </c>
      <c r="H72">
        <v>4</v>
      </c>
      <c r="I72">
        <v>4</v>
      </c>
      <c r="K72">
        <f t="shared" si="0"/>
        <v>4.5199999999999996</v>
      </c>
      <c r="L72">
        <f t="shared" si="1"/>
        <v>16</v>
      </c>
    </row>
    <row r="73" spans="1:12">
      <c r="A73" t="s">
        <v>39</v>
      </c>
      <c r="B73">
        <v>4</v>
      </c>
      <c r="E73">
        <v>4</v>
      </c>
      <c r="F73">
        <v>1.1299999999999999</v>
      </c>
      <c r="G73">
        <v>4</v>
      </c>
      <c r="H73">
        <v>4</v>
      </c>
      <c r="I73">
        <v>4</v>
      </c>
      <c r="K73">
        <f t="shared" si="0"/>
        <v>4.5199999999999996</v>
      </c>
      <c r="L73">
        <f t="shared" si="1"/>
        <v>16</v>
      </c>
    </row>
    <row r="74" spans="1:12">
      <c r="A74" t="s">
        <v>40</v>
      </c>
      <c r="B74">
        <v>4.5</v>
      </c>
      <c r="E74">
        <v>4</v>
      </c>
      <c r="F74">
        <v>1.1299999999999999</v>
      </c>
      <c r="G74">
        <v>4</v>
      </c>
      <c r="H74">
        <v>4.5</v>
      </c>
      <c r="I74">
        <v>4</v>
      </c>
      <c r="K74">
        <f t="shared" si="0"/>
        <v>4.5199999999999996</v>
      </c>
      <c r="L74">
        <f t="shared" si="1"/>
        <v>18</v>
      </c>
    </row>
    <row r="75" spans="1:12">
      <c r="A75" t="s">
        <v>41</v>
      </c>
      <c r="B75">
        <v>1.38</v>
      </c>
      <c r="E75">
        <v>2</v>
      </c>
      <c r="F75">
        <v>1.1299999999999999</v>
      </c>
      <c r="G75">
        <v>4</v>
      </c>
      <c r="H75">
        <v>1.38</v>
      </c>
      <c r="I75">
        <v>2</v>
      </c>
      <c r="K75">
        <f t="shared" si="0"/>
        <v>2.2599999999999998</v>
      </c>
      <c r="L75">
        <f t="shared" si="1"/>
        <v>5.52</v>
      </c>
    </row>
    <row r="76" spans="1:12">
      <c r="A76" t="s">
        <v>42</v>
      </c>
      <c r="B76">
        <v>5.8</v>
      </c>
      <c r="C76">
        <v>7</v>
      </c>
      <c r="K76">
        <f t="shared" si="0"/>
        <v>0</v>
      </c>
      <c r="L76">
        <f t="shared" si="1"/>
        <v>0</v>
      </c>
    </row>
    <row r="77" spans="1:12">
      <c r="A77" t="s">
        <v>43</v>
      </c>
      <c r="B77">
        <v>1.8</v>
      </c>
      <c r="C77">
        <v>2</v>
      </c>
      <c r="K77">
        <f t="shared" si="0"/>
        <v>0</v>
      </c>
      <c r="L77">
        <f t="shared" si="1"/>
        <v>0</v>
      </c>
    </row>
    <row r="78" spans="1:12">
      <c r="A78" t="s">
        <v>44</v>
      </c>
      <c r="B78">
        <v>4</v>
      </c>
      <c r="E78">
        <v>4</v>
      </c>
      <c r="F78">
        <v>1.1299999999999999</v>
      </c>
      <c r="G78">
        <v>4</v>
      </c>
      <c r="H78">
        <v>4</v>
      </c>
      <c r="I78">
        <v>4</v>
      </c>
      <c r="K78">
        <f t="shared" si="0"/>
        <v>4.5199999999999996</v>
      </c>
      <c r="L78">
        <f t="shared" si="1"/>
        <v>16</v>
      </c>
    </row>
    <row r="79" spans="1:12">
      <c r="A79" t="s">
        <v>45</v>
      </c>
      <c r="B79">
        <v>4</v>
      </c>
      <c r="E79">
        <v>4</v>
      </c>
      <c r="F79">
        <v>1.1299999999999999</v>
      </c>
      <c r="G79">
        <v>4</v>
      </c>
      <c r="H79">
        <v>4</v>
      </c>
      <c r="I79">
        <v>4</v>
      </c>
      <c r="K79">
        <f t="shared" si="0"/>
        <v>4.5199999999999996</v>
      </c>
      <c r="L79">
        <f t="shared" si="1"/>
        <v>16</v>
      </c>
    </row>
    <row r="80" spans="1:12">
      <c r="A80" t="s">
        <v>46</v>
      </c>
      <c r="B80">
        <v>4</v>
      </c>
      <c r="E80">
        <v>4</v>
      </c>
      <c r="F80">
        <v>1.1299999999999999</v>
      </c>
      <c r="G80">
        <v>4</v>
      </c>
      <c r="H80">
        <v>4</v>
      </c>
      <c r="I80">
        <v>4</v>
      </c>
      <c r="K80">
        <f t="shared" si="0"/>
        <v>4.5199999999999996</v>
      </c>
      <c r="L80">
        <f t="shared" si="1"/>
        <v>16</v>
      </c>
    </row>
    <row r="81" spans="1:13">
      <c r="A81" t="s">
        <v>47</v>
      </c>
      <c r="B81">
        <v>3.77</v>
      </c>
      <c r="E81">
        <v>4</v>
      </c>
      <c r="F81">
        <v>1.1299999999999999</v>
      </c>
      <c r="G81">
        <v>4</v>
      </c>
      <c r="H81">
        <v>4</v>
      </c>
      <c r="I81">
        <v>4</v>
      </c>
      <c r="K81">
        <f t="shared" si="0"/>
        <v>4.5199999999999996</v>
      </c>
      <c r="L81">
        <f t="shared" si="1"/>
        <v>16</v>
      </c>
    </row>
    <row r="82" spans="1:13">
      <c r="A82" t="s">
        <v>48</v>
      </c>
      <c r="B82">
        <v>1.38</v>
      </c>
      <c r="E82">
        <v>2</v>
      </c>
      <c r="F82">
        <v>1.1299999999999999</v>
      </c>
      <c r="G82">
        <v>4</v>
      </c>
      <c r="H82">
        <v>1.38</v>
      </c>
      <c r="I82">
        <v>2</v>
      </c>
      <c r="K82">
        <f t="shared" si="0"/>
        <v>2.2599999999999998</v>
      </c>
      <c r="L82">
        <f t="shared" si="1"/>
        <v>5.52</v>
      </c>
    </row>
    <row r="84" spans="1:13">
      <c r="B84" s="53">
        <f>SUM(B68:B82)</f>
        <v>53.93</v>
      </c>
      <c r="C84" s="53">
        <f>SUM(C68:C82)</f>
        <v>17</v>
      </c>
      <c r="D84" s="53"/>
      <c r="E84" s="53"/>
      <c r="F84" s="53"/>
      <c r="G84" s="53"/>
      <c r="H84" s="53"/>
      <c r="I84" s="53">
        <f>SUM(I68:I82)</f>
        <v>38</v>
      </c>
      <c r="J84" s="53"/>
      <c r="K84" s="53">
        <f>SUM(K68:K82)</f>
        <v>42.939999999999991</v>
      </c>
      <c r="L84" s="53">
        <f>SUM(L68:L82)</f>
        <v>160.64000000000001</v>
      </c>
    </row>
    <row r="86" spans="1:13">
      <c r="A86" s="51" t="s">
        <v>58</v>
      </c>
      <c r="B86" s="51">
        <v>2.4039999999999999</v>
      </c>
      <c r="C86" s="51"/>
      <c r="D86" s="51"/>
      <c r="E86" s="51"/>
      <c r="F86" s="51"/>
      <c r="G86" s="51"/>
      <c r="H86" s="51" t="s">
        <v>59</v>
      </c>
      <c r="I86" s="51">
        <v>39.25</v>
      </c>
      <c r="J86" s="51" t="s">
        <v>58</v>
      </c>
      <c r="K86" s="51">
        <v>1.8740000000000001</v>
      </c>
      <c r="L86" s="51">
        <v>0.53600000000000003</v>
      </c>
    </row>
    <row r="87" spans="1:13">
      <c r="B87" s="47">
        <f>B84*B86</f>
        <v>129.64771999999999</v>
      </c>
      <c r="I87" s="47">
        <f>I84*3.14*0.05*0.05*I86</f>
        <v>11.708275000000002</v>
      </c>
      <c r="K87" s="47">
        <f>K84*K86</f>
        <v>80.469559999999987</v>
      </c>
      <c r="L87" s="47">
        <f>L84*L86</f>
        <v>86.103040000000007</v>
      </c>
    </row>
    <row r="89" spans="1:13">
      <c r="H89" s="54" t="s">
        <v>60</v>
      </c>
      <c r="I89" s="55">
        <f>I84*3.14*0.05*0.05</f>
        <v>0.29830000000000007</v>
      </c>
      <c r="J89" s="54"/>
      <c r="K89" s="55">
        <f>3.14*0.04*K84</f>
        <v>5.3932639999999994</v>
      </c>
      <c r="L89" s="55">
        <f>3.14*0.015*L84</f>
        <v>7.5661440000000013</v>
      </c>
      <c r="M89" s="56">
        <f>SUM(I89:L89)</f>
        <v>13.257708000000001</v>
      </c>
    </row>
  </sheetData>
  <mergeCells count="3">
    <mergeCell ref="P2:Q2"/>
    <mergeCell ref="K2:L2"/>
    <mergeCell ref="K66:L66"/>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1</vt:i4>
      </vt:variant>
    </vt:vector>
  </HeadingPairs>
  <TitlesOfParts>
    <vt:vector size="4" baseType="lpstr">
      <vt:lpstr>Газові котельні</vt:lpstr>
      <vt:lpstr>Лист2</vt:lpstr>
      <vt:lpstr>допоміжні</vt:lpstr>
      <vt:lpstr>'Газові котельні'!Область_друку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Юлія Дерефінка</dc:creator>
  <dc:description/>
  <cp:lastModifiedBy>Олександра Маркова</cp:lastModifiedBy>
  <cp:revision>2</cp:revision>
  <cp:lastPrinted>2023-01-27T10:49:57Z</cp:lastPrinted>
  <dcterms:created xsi:type="dcterms:W3CDTF">2006-09-16T00:00:00Z</dcterms:created>
  <dcterms:modified xsi:type="dcterms:W3CDTF">2023-01-27T10:49:58Z</dcterms:modified>
  <dc:language>uk-UA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