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АндрійСтрєлов\Desktop\Ремонтні Роботи НК ТЧХУ\док на тенд ГОЛ фасад НК ТЧХУ\Докум на тенд на рем работи Дворовий фасад НК ТЧХУ\"/>
    </mc:Choice>
  </mc:AlternateContent>
  <xr:revisionPtr revIDLastSave="0" documentId="13_ncr:1_{D3EDA9FE-72D4-4CCF-9E73-54371C210648}" xr6:coauthVersionLast="47" xr6:coauthVersionMax="47" xr10:uidLastSave="{00000000-0000-0000-0000-000000000000}"/>
  <bookViews>
    <workbookView xWindow="2580" yWindow="2580" windowWidth="17280" windowHeight="8964" xr2:uid="{00000000-000D-0000-FFFF-FFFF00000000}"/>
  </bookViews>
  <sheets>
    <sheet name="Форма подачі КП, буд. 5, Севен" sheetId="28" r:id="rId1"/>
  </sheets>
  <definedNames>
    <definedName name="_xlnm.Print_Area" localSheetId="0">'Форма подачі КП, буд. 5, Севен'!$A$1:$H$82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28" l="1"/>
  <c r="D43" i="28" l="1"/>
  <c r="D41" i="28"/>
  <c r="D40" i="28"/>
  <c r="D48" i="28" l="1"/>
  <c r="D50" i="28"/>
  <c r="D47" i="28"/>
  <c r="D52" i="28"/>
  <c r="D42" i="28"/>
  <c r="D55" i="28"/>
  <c r="D54" i="28"/>
  <c r="D32" i="28"/>
  <c r="D33" i="28" s="1"/>
  <c r="D36" i="28"/>
  <c r="D28" i="28"/>
  <c r="D29" i="28" s="1"/>
  <c r="D24" i="28"/>
  <c r="D37" i="28" l="1"/>
  <c r="D26" i="28"/>
  <c r="D58" i="28"/>
  <c r="D49" i="28"/>
  <c r="D59" i="28" l="1"/>
</calcChain>
</file>

<file path=xl/sharedStrings.xml><?xml version="1.0" encoding="utf-8"?>
<sst xmlns="http://schemas.openxmlformats.org/spreadsheetml/2006/main" count="137" uniqueCount="85">
  <si>
    <t>№ п/п</t>
  </si>
  <si>
    <t>Найменування робіт</t>
  </si>
  <si>
    <t>Од. вим.</t>
  </si>
  <si>
    <t xml:space="preserve">Кількість
</t>
  </si>
  <si>
    <t>РОБОТИ</t>
  </si>
  <si>
    <t>Матеріали</t>
  </si>
  <si>
    <t>м2</t>
  </si>
  <si>
    <t>шт.</t>
  </si>
  <si>
    <t xml:space="preserve">     Робота</t>
  </si>
  <si>
    <t xml:space="preserve">  </t>
  </si>
  <si>
    <t>Всього</t>
  </si>
  <si>
    <t xml:space="preserve">     Матеріали </t>
  </si>
  <si>
    <t>Вартість всього грн без ПДВ</t>
  </si>
  <si>
    <t xml:space="preserve">Ціна за од. грн без ПДВ </t>
  </si>
  <si>
    <t xml:space="preserve">Вартість всього грн без ПДВ </t>
  </si>
  <si>
    <t>Ціна за од. грн без ПДВ</t>
  </si>
  <si>
    <t>разом без ПДВ</t>
  </si>
  <si>
    <t>ПДВ</t>
  </si>
  <si>
    <t>м.п.</t>
  </si>
  <si>
    <t xml:space="preserve">     Автотранспорт</t>
  </si>
  <si>
    <t>Монтаж/демонтаж фасадних риштувань</t>
  </si>
  <si>
    <t xml:space="preserve">Влаштування мокрого фасаду за технологією Ceresit </t>
  </si>
  <si>
    <t>Влаштування відкосів вікон</t>
  </si>
  <si>
    <t>Клей для приклеювання та армування мінераловатних та пінополістирольних
плит EXPERT TF22 (25 кг)</t>
  </si>
  <si>
    <t>PUTZGRUND-W 333/10 Силіконмодифікована контактна грунтовка (10 л)</t>
  </si>
  <si>
    <t>Сітка скловолоконна армуюча Latymer Economic 160, 5х6; 1м х 50 м, біла</t>
  </si>
  <si>
    <t>Плита полістирольна 10см*0,6*1,25 (4шт/пак) термопайка</t>
  </si>
  <si>
    <t>Дюбель 10х200мм для кріплення термоізоляції, з сталевим оцинкованим
цвяхом, з термоголовкою, з довгою розпірною зоною, 250 шт/пач., Fast-Fix</t>
  </si>
  <si>
    <t>м3</t>
  </si>
  <si>
    <t xml:space="preserve">     Загально-виробничі</t>
  </si>
  <si>
    <t>Штукатурка декоративна нано -силіконова NANOTINK 031 ВR 1.5 кол. 26458
(25 кг)</t>
  </si>
  <si>
    <t>Влаштування фасаду</t>
  </si>
  <si>
    <t xml:space="preserve">Демонтаж навісів </t>
  </si>
  <si>
    <t>Демонтаж старих капельників</t>
  </si>
  <si>
    <t xml:space="preserve">Влаштування нових навісів </t>
  </si>
  <si>
    <t>Влаштування капельників</t>
  </si>
  <si>
    <t>Влаштування суцільного капельника лицьового фасаду</t>
  </si>
  <si>
    <t>Виготовлення капельників</t>
  </si>
  <si>
    <t>Виготовлення суцільного капельнику лицьового фасаду</t>
  </si>
  <si>
    <t>Влаштування металевих відливів , капельників , каркасу магістралі опалення</t>
  </si>
  <si>
    <t xml:space="preserve">Демонтаж ливнесточної системи по контуру </t>
  </si>
  <si>
    <t>Нарощування скатної покрівлі по контуру</t>
  </si>
  <si>
    <t>Цвяхи</t>
  </si>
  <si>
    <t>кг</t>
  </si>
  <si>
    <t>саморізи оцінковані для кріплення по металу 4.8x35 мм</t>
  </si>
  <si>
    <t>Гемертик силіконовий Tytan 600 мл</t>
  </si>
  <si>
    <t>Демонтаж металевих решіток на вікна</t>
  </si>
  <si>
    <t>Монтаж ливнесточної системи по контуру</t>
  </si>
  <si>
    <t>30</t>
  </si>
  <si>
    <t>Теплоізоляція магістралі опалення ( 2 труби )</t>
  </si>
  <si>
    <t>Матеріали для нарощування водостічної системи</t>
  </si>
  <si>
    <t>Монтаж металевих решіток на місця</t>
  </si>
  <si>
    <t>металевий каркас</t>
  </si>
  <si>
    <t>т.</t>
  </si>
  <si>
    <t>м.п</t>
  </si>
  <si>
    <t>Профлист Н57</t>
  </si>
  <si>
    <t>шт</t>
  </si>
  <si>
    <t>Рівний листтовщина 0,45 мм пофарбований</t>
  </si>
  <si>
    <t xml:space="preserve">Герметик Tytan </t>
  </si>
  <si>
    <t>Виготовлення відливу на цоколі внутрішнього двору</t>
  </si>
  <si>
    <t>Монтаж відливу</t>
  </si>
  <si>
    <t>Виготовлення відливу парапету малої пристройки</t>
  </si>
  <si>
    <t>Дошка обрізна 50х200 мм</t>
  </si>
  <si>
    <t>Дошка обрізна для обрешітки 25 мм</t>
  </si>
  <si>
    <t>Брус обрізний 30х30</t>
  </si>
  <si>
    <t>Пластикова вагонка</t>
  </si>
  <si>
    <t>Влаштування металевих звісів з капельником (виготовлення та монтаж )</t>
  </si>
  <si>
    <t>Рівний лист товщина 0,45 мм</t>
  </si>
  <si>
    <t xml:space="preserve">арматура гладка </t>
  </si>
  <si>
    <t>електроди АНО-3</t>
  </si>
  <si>
    <t>Теплоізоляційний кожух базальтовий</t>
  </si>
  <si>
    <t>Кріпильні матеріали</t>
  </si>
  <si>
    <t xml:space="preserve">Додаток 2 до цінової пропозиції                                           </t>
  </si>
  <si>
    <t xml:space="preserve"> Увага! Учасники повинні дотримуватись встановленої форми                                    </t>
  </si>
  <si>
    <t xml:space="preserve">Назва підприємства                                  </t>
  </si>
  <si>
    <t xml:space="preserve"> Адреса, телефон:                                      </t>
  </si>
  <si>
    <t xml:space="preserve"> Реквізити:</t>
  </si>
  <si>
    <t>ПІБ представника підприємства:</t>
  </si>
  <si>
    <t>Коштрис на Ремонт дворової фасадної частини будівлі Національного Комітету Червоного Хреста України» ремонт нанесення утеплювального покриття (плита полістирольна 10см*0,6*1,25), ремонт капельників, нарощування скатної покрівлі по контуру, дрібний ремонт покрівлі по містам затікань, ремонт відливів та водостоку, ремонт/окраска гратів та влаштування  фасаду за адресою: м. Київ, вул. Пушкінська 30</t>
  </si>
  <si>
    <t>за адерсою: м.Київ, вул. Пушкінвська 30, що здійснюється в 2022 році</t>
  </si>
  <si>
    <t>Подаючи свою пропозицію, ми підтверджуємо відповідність зазначеному у запиті.</t>
  </si>
  <si>
    <t>Керівник організації/ФОП:</t>
  </si>
  <si>
    <t>_________________________ ( ____________________)</t>
  </si>
  <si>
    <t>М.П.</t>
  </si>
  <si>
    <t>(підпис)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</si>
</sst>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.00\ _₽"/>
    <numFmt numFmtId="167" formatCode="0.0"/>
  </numFmts>
  <fonts count="21" x14ac:knownFonts="1">
    <font>
      <sz val="1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Arial Cyr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name val="Tahoma"/>
      <family val="2"/>
      <charset val="204"/>
    </font>
    <font>
      <i/>
      <sz val="11"/>
      <color indexed="8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name val="Tahoma"/>
      <family val="2"/>
      <charset val="204"/>
    </font>
    <font>
      <sz val="11"/>
      <color theme="1"/>
      <name val="Tahoma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 Cyr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top"/>
    </xf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</cellStyleXfs>
  <cellXfs count="128">
    <xf numFmtId="0" fontId="0" fillId="0" borderId="0" xfId="0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4" borderId="15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4" fontId="3" fillId="4" borderId="15" xfId="0" applyNumberFormat="1" applyFont="1" applyFill="1" applyBorder="1" applyAlignment="1">
      <alignment horizontal="center" vertical="center"/>
    </xf>
    <xf numFmtId="4" fontId="3" fillId="4" borderId="16" xfId="1" applyNumberFormat="1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/>
    <xf numFmtId="0" fontId="8" fillId="4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4" fontId="8" fillId="4" borderId="15" xfId="0" applyNumberFormat="1" applyFont="1" applyFill="1" applyBorder="1" applyAlignment="1">
      <alignment horizontal="center" vertical="center"/>
    </xf>
    <xf numFmtId="4" fontId="8" fillId="4" borderId="17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>
      <alignment vertical="top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165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>
      <alignment vertical="top"/>
    </xf>
    <xf numFmtId="0" fontId="1" fillId="4" borderId="14" xfId="0" applyFont="1" applyFill="1" applyBorder="1" applyAlignment="1"/>
    <xf numFmtId="4" fontId="14" fillId="4" borderId="15" xfId="0" applyNumberFormat="1" applyFont="1" applyFill="1" applyBorder="1" applyAlignment="1">
      <alignment horizontal="center" vertical="center"/>
    </xf>
    <xf numFmtId="2" fontId="14" fillId="4" borderId="14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left" vertical="center"/>
    </xf>
    <xf numFmtId="2" fontId="10" fillId="0" borderId="9" xfId="0" applyNumberFormat="1" applyFont="1" applyBorder="1" applyAlignment="1">
      <alignment horizontal="left" vertical="center"/>
    </xf>
    <xf numFmtId="2" fontId="10" fillId="0" borderId="9" xfId="0" applyNumberFormat="1" applyFont="1" applyBorder="1">
      <alignment vertical="top"/>
    </xf>
    <xf numFmtId="2" fontId="10" fillId="0" borderId="11" xfId="0" applyNumberFormat="1" applyFont="1" applyBorder="1">
      <alignment vertical="top"/>
    </xf>
    <xf numFmtId="49" fontId="10" fillId="0" borderId="3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2" fontId="10" fillId="0" borderId="4" xfId="0" applyNumberFormat="1" applyFont="1" applyBorder="1" applyAlignment="1">
      <alignment horizontal="left" vertical="center"/>
    </xf>
    <xf numFmtId="2" fontId="10" fillId="0" borderId="4" xfId="0" applyNumberFormat="1" applyFont="1" applyBorder="1">
      <alignment vertical="top"/>
    </xf>
    <xf numFmtId="2" fontId="10" fillId="0" borderId="6" xfId="0" applyNumberFormat="1" applyFont="1" applyBorder="1">
      <alignment vertical="top"/>
    </xf>
    <xf numFmtId="49" fontId="10" fillId="0" borderId="4" xfId="0" applyNumberFormat="1" applyFont="1" applyBorder="1" applyAlignment="1">
      <alignment horizontal="right" vertical="center"/>
    </xf>
    <xf numFmtId="2" fontId="10" fillId="5" borderId="4" xfId="0" applyNumberFormat="1" applyFont="1" applyFill="1" applyBorder="1">
      <alignment vertical="top"/>
    </xf>
    <xf numFmtId="2" fontId="10" fillId="0" borderId="4" xfId="0" applyNumberFormat="1" applyFont="1" applyBorder="1" applyAlignment="1" applyProtection="1">
      <alignment horizontal="left" vertical="center"/>
      <protection locked="0"/>
    </xf>
    <xf numFmtId="49" fontId="10" fillId="0" borderId="12" xfId="0" applyNumberFormat="1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right" vertical="center"/>
    </xf>
    <xf numFmtId="49" fontId="10" fillId="0" borderId="8" xfId="0" applyNumberFormat="1" applyFont="1" applyBorder="1" applyAlignment="1">
      <alignment horizontal="left" vertical="center"/>
    </xf>
    <xf numFmtId="2" fontId="10" fillId="0" borderId="8" xfId="0" applyNumberFormat="1" applyFont="1" applyBorder="1" applyAlignment="1">
      <alignment horizontal="left" vertical="center"/>
    </xf>
    <xf numFmtId="2" fontId="10" fillId="0" borderId="8" xfId="0" applyNumberFormat="1" applyFont="1" applyBorder="1">
      <alignment vertical="top"/>
    </xf>
    <xf numFmtId="2" fontId="10" fillId="0" borderId="13" xfId="0" applyNumberFormat="1" applyFont="1" applyBorder="1">
      <alignment vertical="top"/>
    </xf>
    <xf numFmtId="4" fontId="7" fillId="4" borderId="15" xfId="0" applyNumberFormat="1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 vertical="center"/>
    </xf>
    <xf numFmtId="0" fontId="14" fillId="0" borderId="0" xfId="0" applyFont="1">
      <alignment vertical="top"/>
    </xf>
    <xf numFmtId="0" fontId="1" fillId="0" borderId="3" xfId="0" applyFont="1" applyBorder="1" applyAlignment="1"/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2" fontId="15" fillId="5" borderId="4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/>
    </xf>
    <xf numFmtId="4" fontId="1" fillId="2" borderId="6" xfId="1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>
      <alignment vertical="top"/>
    </xf>
    <xf numFmtId="4" fontId="15" fillId="0" borderId="6" xfId="0" applyNumberFormat="1" applyFont="1" applyBorder="1" applyAlignment="1">
      <alignment horizontal="center" vertical="center" wrapText="1"/>
    </xf>
    <xf numFmtId="0" fontId="14" fillId="5" borderId="0" xfId="0" applyFont="1" applyFill="1">
      <alignment vertical="top"/>
    </xf>
    <xf numFmtId="2" fontId="14" fillId="5" borderId="4" xfId="0" applyNumberFormat="1" applyFont="1" applyFill="1" applyBorder="1" applyAlignment="1">
      <alignment horizontal="center" vertical="center"/>
    </xf>
    <xf numFmtId="4" fontId="1" fillId="5" borderId="6" xfId="1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right" vertical="center" wrapText="1"/>
    </xf>
    <xf numFmtId="0" fontId="15" fillId="5" borderId="4" xfId="0" applyFont="1" applyFill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>
      <alignment vertical="top"/>
    </xf>
    <xf numFmtId="0" fontId="15" fillId="0" borderId="4" xfId="0" applyFont="1" applyBorder="1" applyAlignment="1">
      <alignment horizontal="right" wrapText="1"/>
    </xf>
    <xf numFmtId="0" fontId="15" fillId="0" borderId="4" xfId="0" applyFont="1" applyBorder="1" applyAlignment="1">
      <alignment horizontal="center" wrapText="1"/>
    </xf>
    <xf numFmtId="0" fontId="15" fillId="5" borderId="4" xfId="0" applyFont="1" applyFill="1" applyBorder="1" applyAlignment="1">
      <alignment horizontal="center" wrapText="1"/>
    </xf>
    <xf numFmtId="2" fontId="15" fillId="0" borderId="4" xfId="0" applyNumberFormat="1" applyFont="1" applyBorder="1" applyAlignment="1">
      <alignment horizontal="center" wrapText="1"/>
    </xf>
    <xf numFmtId="4" fontId="15" fillId="0" borderId="4" xfId="0" applyNumberFormat="1" applyFont="1" applyBorder="1" applyAlignment="1">
      <alignment horizontal="center" wrapText="1"/>
    </xf>
    <xf numFmtId="4" fontId="14" fillId="5" borderId="4" xfId="0" applyNumberFormat="1" applyFont="1" applyFill="1" applyBorder="1" applyAlignment="1">
      <alignment horizontal="center" vertical="center"/>
    </xf>
    <xf numFmtId="2" fontId="15" fillId="5" borderId="4" xfId="0" applyNumberFormat="1" applyFont="1" applyFill="1" applyBorder="1" applyAlignment="1">
      <alignment horizontal="center" wrapText="1"/>
    </xf>
    <xf numFmtId="0" fontId="15" fillId="0" borderId="4" xfId="0" applyFont="1" applyBorder="1" applyAlignment="1">
      <alignment horizontal="left" wrapText="1"/>
    </xf>
    <xf numFmtId="4" fontId="14" fillId="0" borderId="4" xfId="0" applyNumberFormat="1" applyFont="1" applyBorder="1" applyAlignment="1">
      <alignment horizontal="center" vertical="center"/>
    </xf>
    <xf numFmtId="0" fontId="15" fillId="5" borderId="4" xfId="0" applyFont="1" applyFill="1" applyBorder="1" applyAlignment="1">
      <alignment horizontal="left" wrapText="1"/>
    </xf>
    <xf numFmtId="0" fontId="1" fillId="0" borderId="1" xfId="0" applyFont="1" applyBorder="1" applyAlignment="1"/>
    <xf numFmtId="0" fontId="15" fillId="0" borderId="7" xfId="0" applyFont="1" applyBorder="1" applyAlignment="1">
      <alignment horizontal="right" wrapText="1"/>
    </xf>
    <xf numFmtId="0" fontId="15" fillId="0" borderId="7" xfId="0" applyFont="1" applyBorder="1" applyAlignment="1">
      <alignment horizontal="center" wrapText="1"/>
    </xf>
    <xf numFmtId="2" fontId="15" fillId="0" borderId="7" xfId="0" applyNumberFormat="1" applyFont="1" applyBorder="1" applyAlignment="1">
      <alignment horizontal="center" wrapText="1"/>
    </xf>
    <xf numFmtId="0" fontId="14" fillId="0" borderId="7" xfId="0" applyFont="1" applyBorder="1">
      <alignment vertical="top"/>
    </xf>
    <xf numFmtId="4" fontId="15" fillId="0" borderId="2" xfId="0" applyNumberFormat="1" applyFont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/>
    </xf>
    <xf numFmtId="2" fontId="9" fillId="0" borderId="10" xfId="0" applyNumberFormat="1" applyFont="1" applyBorder="1" applyAlignment="1">
      <alignment vertical="top" wrapText="1"/>
    </xf>
    <xf numFmtId="2" fontId="9" fillId="0" borderId="9" xfId="0" applyNumberFormat="1" applyFont="1" applyBorder="1" applyAlignment="1">
      <alignment vertical="top" wrapText="1"/>
    </xf>
    <xf numFmtId="2" fontId="16" fillId="0" borderId="9" xfId="0" applyNumberFormat="1" applyFont="1" applyBorder="1" applyAlignment="1">
      <alignment vertical="top" wrapText="1"/>
    </xf>
    <xf numFmtId="2" fontId="9" fillId="0" borderId="3" xfId="0" applyNumberFormat="1" applyFont="1" applyBorder="1" applyAlignment="1">
      <alignment vertical="top" wrapText="1"/>
    </xf>
    <xf numFmtId="2" fontId="9" fillId="0" borderId="4" xfId="0" applyNumberFormat="1" applyFont="1" applyBorder="1" applyAlignment="1">
      <alignment vertical="top" wrapText="1"/>
    </xf>
    <xf numFmtId="2" fontId="16" fillId="0" borderId="4" xfId="0" applyNumberFormat="1" applyFont="1" applyBorder="1" applyAlignment="1">
      <alignment vertical="top" wrapText="1"/>
    </xf>
    <xf numFmtId="2" fontId="9" fillId="0" borderId="3" xfId="0" applyNumberFormat="1" applyFont="1" applyBorder="1" applyAlignment="1">
      <alignment horizontal="left" vertical="top" wrapText="1"/>
    </xf>
    <xf numFmtId="4" fontId="15" fillId="0" borderId="5" xfId="0" applyNumberFormat="1" applyFont="1" applyBorder="1" applyAlignment="1">
      <alignment horizontal="center" vertical="center" wrapText="1"/>
    </xf>
    <xf numFmtId="167" fontId="12" fillId="0" borderId="3" xfId="0" applyNumberFormat="1" applyFont="1" applyBorder="1" applyAlignment="1">
      <alignment vertical="top" wrapText="1"/>
    </xf>
    <xf numFmtId="167" fontId="12" fillId="0" borderId="4" xfId="0" applyNumberFormat="1" applyFont="1" applyBorder="1" applyAlignment="1">
      <alignment vertical="top" wrapText="1"/>
    </xf>
    <xf numFmtId="167" fontId="16" fillId="0" borderId="4" xfId="0" applyNumberFormat="1" applyFont="1" applyBorder="1" applyAlignment="1">
      <alignment vertical="top" wrapText="1"/>
    </xf>
    <xf numFmtId="167" fontId="12" fillId="0" borderId="1" xfId="0" applyNumberFormat="1" applyFont="1" applyBorder="1" applyAlignment="1">
      <alignment vertical="top" wrapText="1"/>
    </xf>
    <xf numFmtId="167" fontId="12" fillId="0" borderId="7" xfId="0" applyNumberFormat="1" applyFont="1" applyBorder="1" applyAlignment="1">
      <alignment vertical="top" wrapText="1"/>
    </xf>
    <xf numFmtId="167" fontId="16" fillId="0" borderId="7" xfId="0" applyNumberFormat="1" applyFont="1" applyBorder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4" fontId="10" fillId="0" borderId="0" xfId="0" applyNumberFormat="1" applyFont="1" applyAlignment="1">
      <alignment horizontal="center" vertical="top" wrapText="1"/>
    </xf>
    <xf numFmtId="165" fontId="10" fillId="0" borderId="0" xfId="0" applyNumberFormat="1" applyFont="1" applyProtection="1">
      <alignment vertical="top"/>
      <protection locked="0"/>
    </xf>
    <xf numFmtId="164" fontId="10" fillId="0" borderId="0" xfId="0" applyNumberFormat="1" applyFont="1" applyAlignment="1" applyProtection="1">
      <alignment horizontal="center" vertical="top"/>
      <protection locked="0"/>
    </xf>
    <xf numFmtId="4" fontId="10" fillId="0" borderId="0" xfId="0" applyNumberFormat="1" applyFont="1">
      <alignment vertical="top"/>
    </xf>
    <xf numFmtId="2" fontId="9" fillId="0" borderId="0" xfId="0" applyNumberFormat="1" applyFont="1" applyAlignment="1">
      <alignment vertical="top" wrapText="1"/>
    </xf>
    <xf numFmtId="2" fontId="9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vertical="top" wrapText="1"/>
    </xf>
    <xf numFmtId="167" fontId="12" fillId="0" borderId="0" xfId="0" applyNumberFormat="1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left" vertical="top" wrapText="1"/>
    </xf>
    <xf numFmtId="166" fontId="16" fillId="0" borderId="7" xfId="0" applyNumberFormat="1" applyFont="1" applyBorder="1" applyAlignment="1">
      <alignment horizontal="center" vertical="top" wrapText="1"/>
    </xf>
    <xf numFmtId="166" fontId="16" fillId="0" borderId="2" xfId="0" applyNumberFormat="1" applyFont="1" applyBorder="1" applyAlignment="1">
      <alignment horizontal="center" vertical="top" wrapText="1"/>
    </xf>
    <xf numFmtId="166" fontId="16" fillId="0" borderId="4" xfId="0" applyNumberFormat="1" applyFont="1" applyBorder="1" applyAlignment="1">
      <alignment horizontal="center" vertical="top" wrapText="1"/>
    </xf>
    <xf numFmtId="166" fontId="16" fillId="0" borderId="6" xfId="0" applyNumberFormat="1" applyFont="1" applyBorder="1" applyAlignment="1">
      <alignment horizontal="center" vertical="top" wrapText="1"/>
    </xf>
    <xf numFmtId="2" fontId="13" fillId="3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>
      <alignment horizontal="left" vertical="center"/>
    </xf>
    <xf numFmtId="4" fontId="10" fillId="3" borderId="4" xfId="0" applyNumberFormat="1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166" fontId="16" fillId="0" borderId="9" xfId="0" applyNumberFormat="1" applyFont="1" applyBorder="1" applyAlignment="1">
      <alignment horizontal="center" vertical="top" wrapText="1"/>
    </xf>
    <xf numFmtId="166" fontId="16" fillId="0" borderId="11" xfId="0" applyNumberFormat="1" applyFont="1" applyBorder="1" applyAlignment="1">
      <alignment horizontal="center" vertical="top" wrapText="1"/>
    </xf>
    <xf numFmtId="0" fontId="18" fillId="0" borderId="0" xfId="3" applyFont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17" fillId="0" borderId="0" xfId="3"/>
    <xf numFmtId="0" fontId="19" fillId="0" borderId="0" xfId="3" applyFont="1" applyAlignment="1">
      <alignment vertical="center"/>
    </xf>
    <xf numFmtId="0" fontId="20" fillId="5" borderId="0" xfId="3" applyFont="1" applyFill="1" applyAlignment="1">
      <alignment horizontal="center" wrapText="1"/>
    </xf>
  </cellXfs>
  <cellStyles count="4">
    <cellStyle name="Звичайний" xfId="0" builtinId="0"/>
    <cellStyle name="Звичайний 2" xfId="3" xr:uid="{2264730D-3A35-4FFB-98C5-28459391EB23}"/>
    <cellStyle name="Фінансовий" xfId="1" builtinId="3"/>
    <cellStyle name="Фінансови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19"/>
  <sheetViews>
    <sheetView tabSelected="1" topLeftCell="A50" zoomScale="85" zoomScaleNormal="85" zoomScaleSheetLayoutView="100" workbookViewId="0">
      <selection activeCell="B80" sqref="B80"/>
    </sheetView>
  </sheetViews>
  <sheetFormatPr defaultColWidth="9.33203125" defaultRowHeight="13.8" outlineLevelCol="1" x14ac:dyDescent="0.25"/>
  <cols>
    <col min="1" max="1" width="8.109375" style="102" customWidth="1"/>
    <col min="2" max="2" width="72.6640625" style="93" customWidth="1"/>
    <col min="3" max="3" width="10" style="93" bestFit="1" customWidth="1"/>
    <col min="4" max="4" width="14.33203125" style="94" customWidth="1"/>
    <col min="5" max="5" width="11.6640625" style="95" customWidth="1" outlineLevel="1"/>
    <col min="6" max="6" width="18.109375" style="96" customWidth="1" outlineLevel="1"/>
    <col min="7" max="7" width="14.88671875" style="13" customWidth="1" outlineLevel="1"/>
    <col min="8" max="8" width="15" style="13" customWidth="1" outlineLevel="1"/>
    <col min="9" max="9" width="9.33203125" style="13" hidden="1" customWidth="1"/>
    <col min="10" max="10" width="9.33203125" style="13"/>
    <col min="11" max="11" width="10.33203125" style="13" bestFit="1" customWidth="1"/>
    <col min="12" max="16384" width="9.33203125" style="13"/>
  </cols>
  <sheetData>
    <row r="1" spans="1:11" ht="27.75" customHeight="1" x14ac:dyDescent="0.25">
      <c r="A1" s="105" t="s">
        <v>72</v>
      </c>
      <c r="B1" s="105"/>
      <c r="C1" s="105"/>
      <c r="D1" s="105"/>
      <c r="E1" s="105"/>
      <c r="F1" s="105"/>
      <c r="G1" s="105"/>
      <c r="H1" s="105"/>
      <c r="I1" s="105"/>
      <c r="J1" s="1"/>
      <c r="K1" s="1"/>
    </row>
    <row r="2" spans="1:11" ht="19.95" customHeight="1" x14ac:dyDescent="0.25">
      <c r="A2" s="105" t="s">
        <v>73</v>
      </c>
      <c r="B2" s="105"/>
      <c r="C2" s="105"/>
      <c r="D2" s="105"/>
      <c r="E2" s="105"/>
      <c r="F2" s="105"/>
      <c r="G2" s="105"/>
      <c r="H2" s="105"/>
      <c r="I2" s="105"/>
      <c r="J2" s="1"/>
      <c r="K2" s="1"/>
    </row>
    <row r="3" spans="1:11" ht="20.399999999999999" customHeight="1" x14ac:dyDescent="0.25">
      <c r="A3" s="106" t="s">
        <v>74</v>
      </c>
      <c r="B3" s="106"/>
      <c r="C3" s="106"/>
      <c r="D3" s="106"/>
      <c r="E3" s="106"/>
      <c r="F3" s="106"/>
      <c r="G3" s="106"/>
      <c r="H3" s="106"/>
      <c r="I3" s="106"/>
      <c r="J3" s="1"/>
      <c r="K3" s="1"/>
    </row>
    <row r="4" spans="1:11" ht="19.95" customHeight="1" x14ac:dyDescent="0.25">
      <c r="A4" s="106" t="s">
        <v>75</v>
      </c>
      <c r="B4" s="106"/>
      <c r="C4" s="106"/>
      <c r="D4" s="106"/>
      <c r="E4" s="106"/>
      <c r="F4" s="106"/>
      <c r="G4" s="106"/>
      <c r="H4" s="106"/>
      <c r="I4" s="106"/>
      <c r="J4" s="2"/>
      <c r="K4" s="2"/>
    </row>
    <row r="5" spans="1:11" ht="13.95" customHeight="1" x14ac:dyDescent="0.25">
      <c r="A5" s="106" t="s">
        <v>76</v>
      </c>
      <c r="B5" s="106"/>
      <c r="C5" s="106"/>
      <c r="D5" s="106"/>
      <c r="E5" s="106"/>
      <c r="F5" s="106"/>
      <c r="G5" s="106"/>
      <c r="H5" s="106"/>
      <c r="I5" s="106"/>
      <c r="J5" s="3"/>
      <c r="K5" s="3"/>
    </row>
    <row r="6" spans="1:11" ht="34.200000000000003" customHeight="1" x14ac:dyDescent="0.25">
      <c r="A6" s="106" t="s">
        <v>77</v>
      </c>
      <c r="B6" s="106"/>
      <c r="C6" s="106"/>
      <c r="D6" s="106"/>
      <c r="E6" s="106"/>
      <c r="F6" s="106"/>
      <c r="G6" s="106"/>
      <c r="H6" s="106"/>
      <c r="I6" s="14"/>
    </row>
    <row r="7" spans="1:11" ht="12.75" customHeight="1" x14ac:dyDescent="0.25">
      <c r="A7" s="15"/>
      <c r="B7" s="15"/>
      <c r="C7" s="14"/>
      <c r="D7" s="14"/>
      <c r="E7" s="14"/>
      <c r="F7" s="14"/>
      <c r="G7" s="14"/>
      <c r="H7" s="14"/>
      <c r="I7" s="14"/>
    </row>
    <row r="8" spans="1:11" ht="23.4" customHeight="1" x14ac:dyDescent="0.25">
      <c r="A8" s="107" t="s">
        <v>78</v>
      </c>
      <c r="B8" s="107"/>
      <c r="C8" s="107"/>
      <c r="D8" s="107"/>
      <c r="E8" s="107"/>
      <c r="F8" s="107"/>
      <c r="G8" s="107"/>
      <c r="H8" s="107"/>
      <c r="I8" s="14"/>
    </row>
    <row r="9" spans="1:11" ht="12.75" customHeight="1" x14ac:dyDescent="0.25">
      <c r="A9" s="108" t="s">
        <v>79</v>
      </c>
      <c r="B9" s="108"/>
      <c r="C9" s="108"/>
      <c r="D9" s="108"/>
      <c r="E9" s="108"/>
      <c r="F9" s="108"/>
      <c r="G9" s="108"/>
      <c r="H9" s="108"/>
      <c r="I9" s="16"/>
    </row>
    <row r="10" spans="1:11" x14ac:dyDescent="0.25">
      <c r="A10" s="108"/>
      <c r="B10" s="108"/>
      <c r="C10" s="108"/>
      <c r="D10" s="108"/>
      <c r="E10" s="108"/>
      <c r="F10" s="108"/>
      <c r="G10" s="108"/>
      <c r="H10" s="108"/>
      <c r="I10" s="16"/>
    </row>
    <row r="11" spans="1:11" ht="12.75" customHeight="1" x14ac:dyDescent="0.25">
      <c r="A11" s="118" t="s">
        <v>0</v>
      </c>
      <c r="B11" s="119" t="s">
        <v>1</v>
      </c>
      <c r="C11" s="120" t="s">
        <v>2</v>
      </c>
      <c r="D11" s="116" t="s">
        <v>3</v>
      </c>
      <c r="E11" s="114" t="s">
        <v>4</v>
      </c>
      <c r="F11" s="114"/>
      <c r="G11" s="114" t="s">
        <v>5</v>
      </c>
      <c r="H11" s="114"/>
    </row>
    <row r="12" spans="1:11" ht="54.75" customHeight="1" thickBot="1" x14ac:dyDescent="0.3">
      <c r="A12" s="118"/>
      <c r="B12" s="119"/>
      <c r="C12" s="120"/>
      <c r="D12" s="117"/>
      <c r="E12" s="17" t="s">
        <v>15</v>
      </c>
      <c r="F12" s="18" t="s">
        <v>14</v>
      </c>
      <c r="G12" s="17" t="s">
        <v>13</v>
      </c>
      <c r="H12" s="18" t="s">
        <v>12</v>
      </c>
    </row>
    <row r="13" spans="1:11" hidden="1" x14ac:dyDescent="0.25">
      <c r="A13" s="115"/>
      <c r="B13" s="115"/>
      <c r="C13" s="115"/>
      <c r="D13" s="115"/>
      <c r="E13" s="115"/>
      <c r="F13" s="115"/>
      <c r="G13" s="19"/>
      <c r="H13" s="19"/>
    </row>
    <row r="14" spans="1:11" ht="15" thickBot="1" x14ac:dyDescent="0.35">
      <c r="A14" s="20"/>
      <c r="B14" s="4" t="s">
        <v>39</v>
      </c>
      <c r="C14" s="5"/>
      <c r="D14" s="6"/>
      <c r="E14" s="21"/>
      <c r="F14" s="7"/>
      <c r="G14" s="22"/>
      <c r="H14" s="7"/>
    </row>
    <row r="15" spans="1:11" x14ac:dyDescent="0.25">
      <c r="A15" s="23"/>
      <c r="B15" s="24" t="s">
        <v>32</v>
      </c>
      <c r="C15" s="24" t="s">
        <v>7</v>
      </c>
      <c r="D15" s="25">
        <v>3</v>
      </c>
      <c r="E15" s="25"/>
      <c r="F15" s="25"/>
      <c r="G15" s="26"/>
      <c r="H15" s="27"/>
    </row>
    <row r="16" spans="1:11" x14ac:dyDescent="0.25">
      <c r="A16" s="28"/>
      <c r="B16" s="29" t="s">
        <v>33</v>
      </c>
      <c r="C16" s="29" t="s">
        <v>7</v>
      </c>
      <c r="D16" s="30" t="s">
        <v>48</v>
      </c>
      <c r="E16" s="30"/>
      <c r="F16" s="30"/>
      <c r="G16" s="31"/>
      <c r="H16" s="32"/>
    </row>
    <row r="17" spans="1:8" x14ac:dyDescent="0.25">
      <c r="A17" s="28"/>
      <c r="B17" s="29" t="s">
        <v>34</v>
      </c>
      <c r="C17" s="29" t="s">
        <v>6</v>
      </c>
      <c r="D17" s="30">
        <v>20</v>
      </c>
      <c r="E17" s="30"/>
      <c r="F17" s="30"/>
      <c r="G17" s="31"/>
      <c r="H17" s="32"/>
    </row>
    <row r="18" spans="1:8" x14ac:dyDescent="0.25">
      <c r="A18" s="28"/>
      <c r="B18" s="33" t="s">
        <v>55</v>
      </c>
      <c r="C18" s="29" t="s">
        <v>6</v>
      </c>
      <c r="D18" s="30">
        <v>22</v>
      </c>
      <c r="E18" s="30"/>
      <c r="F18" s="30"/>
      <c r="G18" s="34"/>
      <c r="H18" s="32"/>
    </row>
    <row r="19" spans="1:8" x14ac:dyDescent="0.25">
      <c r="A19" s="28"/>
      <c r="B19" s="33" t="s">
        <v>52</v>
      </c>
      <c r="C19" s="29" t="s">
        <v>53</v>
      </c>
      <c r="D19" s="30">
        <v>0.2</v>
      </c>
      <c r="E19" s="30"/>
      <c r="F19" s="30"/>
      <c r="G19" s="31"/>
      <c r="H19" s="32"/>
    </row>
    <row r="20" spans="1:8" x14ac:dyDescent="0.25">
      <c r="A20" s="28"/>
      <c r="B20" s="29" t="s">
        <v>37</v>
      </c>
      <c r="C20" s="29" t="s">
        <v>18</v>
      </c>
      <c r="D20" s="35">
        <v>16.8</v>
      </c>
      <c r="E20" s="30"/>
      <c r="F20" s="30"/>
      <c r="G20" s="31"/>
      <c r="H20" s="32"/>
    </row>
    <row r="21" spans="1:8" x14ac:dyDescent="0.25">
      <c r="A21" s="28"/>
      <c r="B21" s="33" t="s">
        <v>57</v>
      </c>
      <c r="C21" s="29" t="s">
        <v>18</v>
      </c>
      <c r="D21" s="35">
        <v>16.8</v>
      </c>
      <c r="E21" s="30"/>
      <c r="F21" s="30"/>
      <c r="G21" s="31"/>
      <c r="H21" s="32"/>
    </row>
    <row r="22" spans="1:8" x14ac:dyDescent="0.25">
      <c r="A22" s="28"/>
      <c r="B22" s="29" t="s">
        <v>35</v>
      </c>
      <c r="C22" s="29" t="s">
        <v>18</v>
      </c>
      <c r="D22" s="35">
        <v>16.8</v>
      </c>
      <c r="E22" s="30"/>
      <c r="F22" s="30"/>
      <c r="G22" s="31"/>
      <c r="H22" s="32"/>
    </row>
    <row r="23" spans="1:8" x14ac:dyDescent="0.25">
      <c r="A23" s="28"/>
      <c r="B23" s="33" t="s">
        <v>58</v>
      </c>
      <c r="C23" s="29" t="s">
        <v>7</v>
      </c>
      <c r="D23" s="30">
        <v>4</v>
      </c>
      <c r="E23" s="30"/>
      <c r="F23" s="30"/>
      <c r="G23" s="31"/>
      <c r="H23" s="32"/>
    </row>
    <row r="24" spans="1:8" x14ac:dyDescent="0.25">
      <c r="A24" s="28"/>
      <c r="B24" s="29" t="s">
        <v>38</v>
      </c>
      <c r="C24" s="29" t="s">
        <v>54</v>
      </c>
      <c r="D24" s="30">
        <f>27.89</f>
        <v>27.89</v>
      </c>
      <c r="E24" s="30"/>
      <c r="F24" s="30"/>
      <c r="G24" s="31"/>
      <c r="H24" s="32"/>
    </row>
    <row r="25" spans="1:8" x14ac:dyDescent="0.25">
      <c r="A25" s="28"/>
      <c r="B25" s="33" t="s">
        <v>57</v>
      </c>
      <c r="C25" s="29" t="s">
        <v>18</v>
      </c>
      <c r="D25" s="30">
        <f>27.89</f>
        <v>27.89</v>
      </c>
      <c r="E25" s="30"/>
      <c r="F25" s="30"/>
      <c r="G25" s="31"/>
      <c r="H25" s="32"/>
    </row>
    <row r="26" spans="1:8" x14ac:dyDescent="0.25">
      <c r="A26" s="28"/>
      <c r="B26" s="29" t="s">
        <v>36</v>
      </c>
      <c r="C26" s="29" t="s">
        <v>6</v>
      </c>
      <c r="D26" s="30">
        <f>27.89*1.4*0.4</f>
        <v>15.618400000000001</v>
      </c>
      <c r="E26" s="30"/>
      <c r="F26" s="30"/>
      <c r="G26" s="31"/>
      <c r="H26" s="32"/>
    </row>
    <row r="27" spans="1:8" x14ac:dyDescent="0.25">
      <c r="A27" s="28"/>
      <c r="B27" s="33" t="s">
        <v>58</v>
      </c>
      <c r="C27" s="29" t="s">
        <v>7</v>
      </c>
      <c r="D27" s="30">
        <v>4</v>
      </c>
      <c r="E27" s="30"/>
      <c r="F27" s="30"/>
      <c r="G27" s="31"/>
      <c r="H27" s="32"/>
    </row>
    <row r="28" spans="1:8" x14ac:dyDescent="0.25">
      <c r="A28" s="28"/>
      <c r="B28" s="29" t="s">
        <v>59</v>
      </c>
      <c r="C28" s="29" t="s">
        <v>6</v>
      </c>
      <c r="D28" s="35">
        <f>12.5*1.1</f>
        <v>13.750000000000002</v>
      </c>
      <c r="E28" s="30"/>
      <c r="F28" s="30"/>
      <c r="G28" s="31"/>
      <c r="H28" s="32"/>
    </row>
    <row r="29" spans="1:8" x14ac:dyDescent="0.25">
      <c r="A29" s="28"/>
      <c r="B29" s="33" t="s">
        <v>57</v>
      </c>
      <c r="C29" s="29" t="s">
        <v>6</v>
      </c>
      <c r="D29" s="35">
        <f>D28*1.2</f>
        <v>16.5</v>
      </c>
      <c r="E29" s="30"/>
      <c r="F29" s="30"/>
      <c r="G29" s="31"/>
      <c r="H29" s="32"/>
    </row>
    <row r="30" spans="1:8" x14ac:dyDescent="0.25">
      <c r="A30" s="28"/>
      <c r="B30" s="29" t="s">
        <v>60</v>
      </c>
      <c r="C30" s="29" t="s">
        <v>6</v>
      </c>
      <c r="D30" s="35">
        <v>16.8</v>
      </c>
      <c r="E30" s="30"/>
      <c r="F30" s="30"/>
      <c r="G30" s="31"/>
      <c r="H30" s="32"/>
    </row>
    <row r="31" spans="1:8" x14ac:dyDescent="0.25">
      <c r="A31" s="28"/>
      <c r="B31" s="33" t="s">
        <v>58</v>
      </c>
      <c r="C31" s="29" t="s">
        <v>7</v>
      </c>
      <c r="D31" s="30">
        <v>6</v>
      </c>
      <c r="E31" s="30"/>
      <c r="F31" s="30"/>
      <c r="G31" s="31"/>
      <c r="H31" s="32"/>
    </row>
    <row r="32" spans="1:8" x14ac:dyDescent="0.25">
      <c r="A32" s="28"/>
      <c r="B32" s="29" t="s">
        <v>61</v>
      </c>
      <c r="C32" s="29" t="s">
        <v>6</v>
      </c>
      <c r="D32" s="35">
        <f>3.2*0.5</f>
        <v>1.6</v>
      </c>
      <c r="E32" s="30"/>
      <c r="F32" s="30"/>
      <c r="G32" s="31"/>
      <c r="H32" s="32"/>
    </row>
    <row r="33" spans="1:25" x14ac:dyDescent="0.25">
      <c r="A33" s="28"/>
      <c r="B33" s="33" t="s">
        <v>57</v>
      </c>
      <c r="C33" s="29" t="s">
        <v>6</v>
      </c>
      <c r="D33" s="35">
        <f>D32*2</f>
        <v>3.2</v>
      </c>
      <c r="E33" s="30"/>
      <c r="F33" s="30"/>
      <c r="G33" s="31"/>
      <c r="H33" s="32"/>
    </row>
    <row r="34" spans="1:25" x14ac:dyDescent="0.25">
      <c r="A34" s="28"/>
      <c r="B34" s="29" t="s">
        <v>60</v>
      </c>
      <c r="C34" s="29" t="s">
        <v>6</v>
      </c>
      <c r="D34" s="35">
        <v>1.6</v>
      </c>
      <c r="E34" s="30"/>
      <c r="F34" s="30"/>
      <c r="G34" s="31"/>
      <c r="H34" s="32"/>
    </row>
    <row r="35" spans="1:25" x14ac:dyDescent="0.25">
      <c r="A35" s="28"/>
      <c r="B35" s="33" t="s">
        <v>58</v>
      </c>
      <c r="C35" s="29" t="s">
        <v>7</v>
      </c>
      <c r="D35" s="30">
        <v>1</v>
      </c>
      <c r="E35" s="30"/>
      <c r="F35" s="30"/>
      <c r="G35" s="31"/>
      <c r="H35" s="32"/>
    </row>
    <row r="36" spans="1:25" x14ac:dyDescent="0.25">
      <c r="A36" s="28"/>
      <c r="B36" s="29" t="s">
        <v>49</v>
      </c>
      <c r="C36" s="29" t="s">
        <v>18</v>
      </c>
      <c r="D36" s="30">
        <f>(2+22.8+1.5+1.5+1.5+2.5)*2</f>
        <v>63.6</v>
      </c>
      <c r="E36" s="30"/>
      <c r="F36" s="30"/>
      <c r="G36" s="31"/>
      <c r="H36" s="32"/>
    </row>
    <row r="37" spans="1:25" x14ac:dyDescent="0.25">
      <c r="A37" s="28"/>
      <c r="B37" s="33" t="s">
        <v>70</v>
      </c>
      <c r="C37" s="29" t="s">
        <v>18</v>
      </c>
      <c r="D37" s="30">
        <f>D36*1.1</f>
        <v>69.960000000000008</v>
      </c>
      <c r="E37" s="30"/>
      <c r="F37" s="30"/>
      <c r="G37" s="31"/>
      <c r="H37" s="32"/>
    </row>
    <row r="38" spans="1:25" ht="14.4" thickBot="1" x14ac:dyDescent="0.3">
      <c r="A38" s="36"/>
      <c r="B38" s="37" t="s">
        <v>71</v>
      </c>
      <c r="C38" s="38" t="s">
        <v>56</v>
      </c>
      <c r="D38" s="39">
        <v>5</v>
      </c>
      <c r="E38" s="39"/>
      <c r="F38" s="39"/>
      <c r="G38" s="40"/>
      <c r="H38" s="41"/>
    </row>
    <row r="39" spans="1:25" s="44" customFormat="1" ht="14.4" thickBot="1" x14ac:dyDescent="0.3">
      <c r="A39" s="8"/>
      <c r="B39" s="9" t="s">
        <v>31</v>
      </c>
      <c r="C39" s="10" t="s">
        <v>6</v>
      </c>
      <c r="D39" s="11">
        <v>700</v>
      </c>
      <c r="E39" s="42"/>
      <c r="F39" s="12"/>
      <c r="G39" s="4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s="44" customFormat="1" ht="14.25" customHeight="1" x14ac:dyDescent="0.3">
      <c r="A40" s="45"/>
      <c r="B40" s="46" t="s">
        <v>20</v>
      </c>
      <c r="C40" s="47" t="s">
        <v>6</v>
      </c>
      <c r="D40" s="47">
        <f>130.8+16+143.55+31.2+80.2 +53+120+76.5+54.5+23.8-(2.15*1.15)*30-115.96</f>
        <v>539.41499999999996</v>
      </c>
      <c r="E40" s="48"/>
      <c r="F40" s="49"/>
      <c r="G40" s="50"/>
      <c r="H40" s="51"/>
      <c r="I40" s="5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s="44" customFormat="1" ht="14.25" customHeight="1" x14ac:dyDescent="0.3">
      <c r="A41" s="45"/>
      <c r="B41" s="46" t="s">
        <v>46</v>
      </c>
      <c r="C41" s="47" t="s">
        <v>7</v>
      </c>
      <c r="D41" s="47">
        <f>45-9</f>
        <v>36</v>
      </c>
      <c r="E41" s="48"/>
      <c r="F41" s="49"/>
      <c r="G41" s="50"/>
      <c r="H41" s="51"/>
      <c r="I41" s="5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s="44" customFormat="1" ht="14.25" customHeight="1" x14ac:dyDescent="0.3">
      <c r="A42" s="45"/>
      <c r="B42" s="46" t="s">
        <v>21</v>
      </c>
      <c r="C42" s="47" t="s">
        <v>6</v>
      </c>
      <c r="D42" s="47">
        <f>130.8+16+143.55+31.2+80.2 +53+120+76.5+54.5+23.8-(2.15*1.15)*30-115.965</f>
        <v>539.41</v>
      </c>
      <c r="E42" s="48"/>
      <c r="F42" s="49"/>
      <c r="G42" s="47"/>
      <c r="H42" s="53"/>
      <c r="I42" s="54"/>
    </row>
    <row r="43" spans="1:25" s="44" customFormat="1" ht="14.25" customHeight="1" x14ac:dyDescent="0.3">
      <c r="A43" s="45"/>
      <c r="B43" s="46" t="s">
        <v>22</v>
      </c>
      <c r="C43" s="47" t="s">
        <v>18</v>
      </c>
      <c r="D43" s="47">
        <f>(2.15+1.15)*2*45-(2.15+1.15)*9*2</f>
        <v>237.6</v>
      </c>
      <c r="E43" s="48"/>
      <c r="F43" s="49"/>
      <c r="G43" s="55"/>
      <c r="H43" s="56"/>
      <c r="I43" s="54"/>
    </row>
    <row r="44" spans="1:25" s="44" customFormat="1" ht="41.4" x14ac:dyDescent="0.3">
      <c r="A44" s="45"/>
      <c r="B44" s="57" t="s">
        <v>23</v>
      </c>
      <c r="C44" s="47" t="s">
        <v>7</v>
      </c>
      <c r="D44" s="58">
        <v>130</v>
      </c>
      <c r="E44" s="59"/>
      <c r="F44" s="49"/>
      <c r="G44" s="48"/>
      <c r="H44" s="53"/>
      <c r="I44" s="5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s="44" customFormat="1" ht="41.4" x14ac:dyDescent="0.3">
      <c r="A45" s="45"/>
      <c r="B45" s="57" t="s">
        <v>23</v>
      </c>
      <c r="C45" s="47" t="s">
        <v>7</v>
      </c>
      <c r="D45" s="58">
        <v>130</v>
      </c>
      <c r="E45" s="59"/>
      <c r="F45" s="49"/>
      <c r="G45" s="55"/>
      <c r="H45" s="53"/>
      <c r="I45" s="5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s="44" customFormat="1" ht="14.4" x14ac:dyDescent="0.3">
      <c r="A46" s="45"/>
      <c r="B46" s="57" t="s">
        <v>24</v>
      </c>
      <c r="C46" s="47" t="s">
        <v>7</v>
      </c>
      <c r="D46" s="48">
        <v>2</v>
      </c>
      <c r="E46" s="60"/>
      <c r="F46" s="60"/>
      <c r="G46" s="48"/>
      <c r="H46" s="53"/>
      <c r="I46" s="5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s="44" customFormat="1" ht="30.6" customHeight="1" x14ac:dyDescent="0.3">
      <c r="A47" s="45"/>
      <c r="B47" s="61" t="s">
        <v>30</v>
      </c>
      <c r="C47" s="62" t="s">
        <v>7</v>
      </c>
      <c r="D47" s="63">
        <f>65/1.3</f>
        <v>50</v>
      </c>
      <c r="E47" s="64"/>
      <c r="F47" s="65"/>
      <c r="G47" s="66"/>
      <c r="H47" s="53"/>
      <c r="I47" s="5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s="44" customFormat="1" ht="14.4" x14ac:dyDescent="0.3">
      <c r="A48" s="45"/>
      <c r="B48" s="61" t="s">
        <v>25</v>
      </c>
      <c r="C48" s="62" t="s">
        <v>6</v>
      </c>
      <c r="D48" s="63">
        <f>700/1.3</f>
        <v>538.46153846153845</v>
      </c>
      <c r="E48" s="64"/>
      <c r="F48" s="65"/>
      <c r="G48" s="66"/>
      <c r="H48" s="53"/>
      <c r="I48" s="5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s="44" customFormat="1" ht="14.4" x14ac:dyDescent="0.3">
      <c r="A49" s="45"/>
      <c r="B49" s="61" t="s">
        <v>26</v>
      </c>
      <c r="C49" s="62" t="s">
        <v>28</v>
      </c>
      <c r="D49" s="63">
        <f>D42*0.1*1.2</f>
        <v>64.729200000000006</v>
      </c>
      <c r="E49" s="64"/>
      <c r="F49" s="65"/>
      <c r="G49" s="66"/>
      <c r="H49" s="53"/>
      <c r="I49" s="5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s="44" customFormat="1" ht="28.2" x14ac:dyDescent="0.3">
      <c r="A50" s="45"/>
      <c r="B50" s="61" t="s">
        <v>27</v>
      </c>
      <c r="C50" s="62" t="s">
        <v>7</v>
      </c>
      <c r="D50" s="67">
        <f>4250/1.3</f>
        <v>3269.2307692307691</v>
      </c>
      <c r="E50" s="60"/>
      <c r="F50" s="60"/>
      <c r="G50" s="63"/>
      <c r="H50" s="53"/>
      <c r="I50" s="5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s="44" customFormat="1" ht="14.4" x14ac:dyDescent="0.3">
      <c r="A51" s="45"/>
      <c r="B51" s="68" t="s">
        <v>40</v>
      </c>
      <c r="C51" s="62" t="s">
        <v>18</v>
      </c>
      <c r="D51" s="63">
        <v>292</v>
      </c>
      <c r="E51" s="64"/>
      <c r="F51" s="49"/>
      <c r="G51" s="69"/>
      <c r="H51" s="53"/>
      <c r="I51" s="5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s="44" customFormat="1" ht="14.4" x14ac:dyDescent="0.3">
      <c r="A52" s="45"/>
      <c r="B52" s="68" t="s">
        <v>41</v>
      </c>
      <c r="C52" s="62" t="s">
        <v>18</v>
      </c>
      <c r="D52" s="63">
        <f>D44*1.2</f>
        <v>156</v>
      </c>
      <c r="E52" s="64"/>
      <c r="F52" s="49"/>
      <c r="G52" s="69"/>
      <c r="H52" s="53"/>
      <c r="I52" s="5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s="44" customFormat="1" ht="14.4" x14ac:dyDescent="0.3">
      <c r="A53" s="45"/>
      <c r="B53" s="61" t="s">
        <v>63</v>
      </c>
      <c r="C53" s="62" t="s">
        <v>28</v>
      </c>
      <c r="D53" s="63">
        <v>2.625</v>
      </c>
      <c r="E53" s="64"/>
      <c r="F53" s="65"/>
      <c r="G53" s="69"/>
      <c r="H53" s="53"/>
      <c r="I53" s="5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s="44" customFormat="1" ht="14.4" x14ac:dyDescent="0.3">
      <c r="A54" s="45"/>
      <c r="B54" s="61" t="s">
        <v>62</v>
      </c>
      <c r="C54" s="62" t="s">
        <v>28</v>
      </c>
      <c r="D54" s="63">
        <f>210*1*0.05*0.2*1.2</f>
        <v>2.52</v>
      </c>
      <c r="E54" s="64"/>
      <c r="F54" s="65"/>
      <c r="G54" s="69"/>
      <c r="H54" s="53"/>
      <c r="I54" s="5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s="44" customFormat="1" ht="14.4" x14ac:dyDescent="0.3">
      <c r="A55" s="45"/>
      <c r="B55" s="61" t="s">
        <v>64</v>
      </c>
      <c r="C55" s="62" t="s">
        <v>28</v>
      </c>
      <c r="D55" s="63">
        <f>420*0.03*0.03*1.1</f>
        <v>0.41580000000000006</v>
      </c>
      <c r="E55" s="64"/>
      <c r="F55" s="65"/>
      <c r="G55" s="69"/>
      <c r="H55" s="53"/>
      <c r="I55" s="5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s="44" customFormat="1" ht="14.4" x14ac:dyDescent="0.3">
      <c r="A56" s="45"/>
      <c r="B56" s="61" t="s">
        <v>42</v>
      </c>
      <c r="C56" s="62" t="s">
        <v>43</v>
      </c>
      <c r="D56" s="63">
        <v>20</v>
      </c>
      <c r="E56" s="64"/>
      <c r="F56" s="65"/>
      <c r="G56" s="69"/>
      <c r="H56" s="53"/>
      <c r="I56" s="5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s="44" customFormat="1" ht="14.4" x14ac:dyDescent="0.3">
      <c r="A57" s="45"/>
      <c r="B57" s="61" t="s">
        <v>65</v>
      </c>
      <c r="C57" s="62" t="s">
        <v>6</v>
      </c>
      <c r="D57" s="63">
        <v>120</v>
      </c>
      <c r="E57" s="64"/>
      <c r="F57" s="65"/>
      <c r="G57" s="69"/>
      <c r="H57" s="53"/>
      <c r="I57" s="5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s="44" customFormat="1" ht="14.4" x14ac:dyDescent="0.3">
      <c r="A58" s="45"/>
      <c r="B58" s="68" t="s">
        <v>66</v>
      </c>
      <c r="C58" s="62" t="s">
        <v>18</v>
      </c>
      <c r="D58" s="63">
        <f>D51</f>
        <v>292</v>
      </c>
      <c r="E58" s="64"/>
      <c r="F58" s="49"/>
      <c r="G58" s="69"/>
      <c r="H58" s="53"/>
      <c r="I58" s="5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s="44" customFormat="1" ht="14.4" x14ac:dyDescent="0.3">
      <c r="A59" s="45"/>
      <c r="B59" s="61" t="s">
        <v>67</v>
      </c>
      <c r="C59" s="62" t="s">
        <v>6</v>
      </c>
      <c r="D59" s="67">
        <f>D58*0.75*1.1</f>
        <v>240.9</v>
      </c>
      <c r="E59" s="64"/>
      <c r="F59" s="65"/>
      <c r="G59" s="31"/>
      <c r="H59" s="53"/>
      <c r="I59" s="5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5" s="44" customFormat="1" ht="14.4" x14ac:dyDescent="0.3">
      <c r="A60" s="45"/>
      <c r="B60" s="61" t="s">
        <v>44</v>
      </c>
      <c r="C60" s="62" t="s">
        <v>7</v>
      </c>
      <c r="D60" s="63">
        <v>1000</v>
      </c>
      <c r="E60" s="64"/>
      <c r="F60" s="65"/>
      <c r="G60" s="69"/>
      <c r="H60" s="53"/>
      <c r="I60" s="5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s="44" customFormat="1" ht="14.4" x14ac:dyDescent="0.3">
      <c r="A61" s="45"/>
      <c r="B61" s="61" t="s">
        <v>45</v>
      </c>
      <c r="C61" s="62" t="s">
        <v>7</v>
      </c>
      <c r="D61" s="63">
        <v>15</v>
      </c>
      <c r="E61" s="64"/>
      <c r="F61" s="65"/>
      <c r="G61" s="69"/>
      <c r="H61" s="53"/>
      <c r="I61" s="5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s="44" customFormat="1" ht="14.4" x14ac:dyDescent="0.3">
      <c r="A62" s="45"/>
      <c r="B62" s="70" t="s">
        <v>51</v>
      </c>
      <c r="C62" s="62" t="s">
        <v>7</v>
      </c>
      <c r="D62" s="58">
        <v>45</v>
      </c>
      <c r="E62" s="64"/>
      <c r="F62" s="49"/>
      <c r="G62" s="69"/>
      <c r="H62" s="53"/>
      <c r="I62" s="5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s="44" customFormat="1" ht="14.4" x14ac:dyDescent="0.3">
      <c r="A63" s="45"/>
      <c r="B63" s="61" t="s">
        <v>68</v>
      </c>
      <c r="C63" s="62" t="s">
        <v>53</v>
      </c>
      <c r="D63" s="63">
        <v>0.05</v>
      </c>
      <c r="E63" s="64"/>
      <c r="F63" s="65"/>
      <c r="G63" s="69"/>
      <c r="H63" s="53"/>
      <c r="I63" s="5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5" s="44" customFormat="1" ht="14.4" x14ac:dyDescent="0.3">
      <c r="A64" s="45"/>
      <c r="B64" s="61" t="s">
        <v>69</v>
      </c>
      <c r="C64" s="62" t="s">
        <v>43</v>
      </c>
      <c r="D64" s="63">
        <v>10</v>
      </c>
      <c r="E64" s="64"/>
      <c r="F64" s="65"/>
      <c r="G64" s="69"/>
      <c r="H64" s="53"/>
      <c r="I64" s="5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s="44" customFormat="1" ht="14.4" customHeight="1" x14ac:dyDescent="0.3">
      <c r="A65" s="45"/>
      <c r="B65" s="68" t="s">
        <v>47</v>
      </c>
      <c r="C65" s="62" t="s">
        <v>18</v>
      </c>
      <c r="D65" s="64">
        <v>310</v>
      </c>
      <c r="E65" s="64"/>
      <c r="F65" s="60"/>
      <c r="G65" s="62"/>
      <c r="H65" s="53"/>
      <c r="I65" s="5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s="44" customFormat="1" ht="20.25" customHeight="1" thickBot="1" x14ac:dyDescent="0.35">
      <c r="A66" s="71"/>
      <c r="B66" s="72" t="s">
        <v>50</v>
      </c>
      <c r="C66" s="73" t="s">
        <v>7</v>
      </c>
      <c r="D66" s="74">
        <v>1</v>
      </c>
      <c r="E66" s="75"/>
      <c r="F66" s="75"/>
      <c r="G66" s="73"/>
      <c r="H66" s="76"/>
      <c r="I66" s="5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s="52" customFormat="1" ht="15" customHeight="1" x14ac:dyDescent="0.25">
      <c r="A67" s="77"/>
      <c r="B67" s="78" t="s">
        <v>8</v>
      </c>
      <c r="C67" s="79"/>
      <c r="D67" s="79"/>
      <c r="E67" s="79"/>
      <c r="F67" s="80"/>
      <c r="G67" s="121"/>
      <c r="H67" s="122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s="52" customFormat="1" ht="14.25" customHeight="1" x14ac:dyDescent="0.25">
      <c r="A68" s="77"/>
      <c r="B68" s="81" t="s">
        <v>11</v>
      </c>
      <c r="C68" s="82"/>
      <c r="D68" s="82"/>
      <c r="E68" s="82"/>
      <c r="F68" s="83"/>
      <c r="G68" s="112"/>
      <c r="H68" s="1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s="52" customFormat="1" x14ac:dyDescent="0.25">
      <c r="A69" s="77"/>
      <c r="B69" s="84" t="s">
        <v>29</v>
      </c>
      <c r="C69" s="82"/>
      <c r="D69" s="82"/>
      <c r="E69" s="82"/>
      <c r="F69" s="83"/>
      <c r="G69" s="112"/>
      <c r="H69" s="113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:25" s="52" customFormat="1" x14ac:dyDescent="0.25">
      <c r="A70" s="77"/>
      <c r="B70" s="84" t="s">
        <v>19</v>
      </c>
      <c r="C70" s="82"/>
      <c r="D70" s="82"/>
      <c r="E70" s="82"/>
      <c r="F70" s="85"/>
      <c r="G70" s="112"/>
      <c r="H70" s="113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:25" s="52" customFormat="1" x14ac:dyDescent="0.25">
      <c r="A71" s="77"/>
      <c r="B71" s="86" t="s">
        <v>16</v>
      </c>
      <c r="C71" s="87"/>
      <c r="D71" s="87"/>
      <c r="E71" s="87"/>
      <c r="F71" s="88"/>
      <c r="G71" s="112"/>
      <c r="H71" s="11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:25" s="52" customFormat="1" x14ac:dyDescent="0.25">
      <c r="A72" s="77"/>
      <c r="B72" s="86" t="s">
        <v>17</v>
      </c>
      <c r="C72" s="87"/>
      <c r="D72" s="87"/>
      <c r="E72" s="87"/>
      <c r="F72" s="88"/>
      <c r="G72" s="112"/>
      <c r="H72" s="113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:25" s="52" customFormat="1" ht="14.4" thickBot="1" x14ac:dyDescent="0.3">
      <c r="A73" s="77"/>
      <c r="B73" s="89" t="s">
        <v>10</v>
      </c>
      <c r="C73" s="90"/>
      <c r="D73" s="90"/>
      <c r="E73" s="90"/>
      <c r="F73" s="91"/>
      <c r="G73" s="110"/>
      <c r="H73" s="111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s="52" customFormat="1" x14ac:dyDescent="0.25">
      <c r="A74" s="77"/>
      <c r="B74" s="92"/>
      <c r="C74" s="93"/>
      <c r="D74" s="94"/>
      <c r="E74" s="95"/>
      <c r="F74" s="96"/>
      <c r="G74" s="97"/>
      <c r="H74" s="97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s="52" customFormat="1" ht="14.4" x14ac:dyDescent="0.25">
      <c r="A75" s="123" t="s">
        <v>80</v>
      </c>
      <c r="B75" s="123"/>
      <c r="C75" s="123"/>
      <c r="D75" s="123"/>
      <c r="E75" s="123"/>
      <c r="F75" s="123"/>
      <c r="G75" s="123"/>
      <c r="H75" s="12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s="52" customFormat="1" ht="15" customHeight="1" x14ac:dyDescent="0.25">
      <c r="A76" s="109"/>
      <c r="B76" s="109"/>
      <c r="C76" s="98"/>
      <c r="D76" s="109"/>
      <c r="E76" s="109"/>
      <c r="F76" s="109"/>
      <c r="G76" s="109"/>
      <c r="H76" s="109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:25" s="52" customFormat="1" ht="15" customHeight="1" x14ac:dyDescent="0.25">
      <c r="A77" s="109"/>
      <c r="B77" s="109"/>
      <c r="C77" s="98"/>
      <c r="D77" s="109"/>
      <c r="E77" s="109"/>
      <c r="F77" s="109"/>
      <c r="G77" s="109"/>
      <c r="H77" s="109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s="52" customFormat="1" ht="15" customHeight="1" x14ac:dyDescent="0.25">
      <c r="A78" s="99"/>
      <c r="B78" s="99"/>
      <c r="C78" s="98"/>
      <c r="D78" s="99"/>
      <c r="E78" s="99"/>
      <c r="F78" s="99"/>
      <c r="G78" s="99"/>
      <c r="H78" s="99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s="52" customFormat="1" ht="15" customHeight="1" x14ac:dyDescent="0.25">
      <c r="A79" s="99"/>
      <c r="B79" s="99"/>
      <c r="C79" s="98"/>
      <c r="D79" s="99"/>
      <c r="E79" s="99"/>
      <c r="F79" s="99"/>
      <c r="G79" s="99"/>
      <c r="H79" s="99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s="52" customFormat="1" ht="15" customHeight="1" x14ac:dyDescent="0.25">
      <c r="A80" s="126" t="s">
        <v>81</v>
      </c>
      <c r="B80" s="125"/>
      <c r="C80" s="127"/>
      <c r="D80" s="125"/>
      <c r="E80" s="126" t="s">
        <v>82</v>
      </c>
      <c r="F80" s="125"/>
      <c r="G80" s="125"/>
      <c r="H80" s="12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:25" s="52" customFormat="1" ht="15" customHeight="1" x14ac:dyDescent="0.25">
      <c r="A81" s="13"/>
      <c r="B81" s="13"/>
      <c r="C81" s="93"/>
      <c r="D81" s="94"/>
      <c r="E81" s="95"/>
      <c r="F81" s="96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s="52" customFormat="1" ht="15" customHeight="1" x14ac:dyDescent="0.25">
      <c r="A82" s="100"/>
      <c r="B82" s="93"/>
      <c r="C82" s="93"/>
      <c r="D82" s="101"/>
      <c r="E82" s="95"/>
      <c r="F82" s="96" t="s">
        <v>83</v>
      </c>
      <c r="G82" s="124" t="s">
        <v>84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s="52" customFormat="1" ht="15" customHeight="1" x14ac:dyDescent="0.25">
      <c r="A83" s="102"/>
      <c r="B83" s="93"/>
      <c r="C83" s="93"/>
      <c r="D83" s="94"/>
      <c r="E83" s="95"/>
      <c r="F83" s="96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s="52" customFormat="1" ht="15" customHeight="1" x14ac:dyDescent="0.25">
      <c r="A84" s="102"/>
      <c r="B84" s="93"/>
      <c r="C84" s="93"/>
      <c r="D84" s="94"/>
      <c r="E84" s="95"/>
      <c r="F84" s="96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s="52" customFormat="1" ht="15" customHeight="1" x14ac:dyDescent="0.25">
      <c r="A85" s="102"/>
      <c r="B85" s="93"/>
      <c r="C85" s="93"/>
      <c r="D85" s="94"/>
      <c r="E85" s="95"/>
      <c r="F85" s="96"/>
      <c r="G85" s="13"/>
      <c r="H85" s="13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:25" s="52" customFormat="1" ht="15" customHeight="1" x14ac:dyDescent="0.25">
      <c r="A86" s="102"/>
      <c r="B86" s="93"/>
      <c r="C86" s="93"/>
      <c r="D86" s="94"/>
      <c r="E86" s="95"/>
      <c r="F86" s="96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s="52" customFormat="1" ht="15" customHeight="1" x14ac:dyDescent="0.25">
      <c r="A87" s="102"/>
      <c r="B87" s="93"/>
      <c r="C87" s="93"/>
      <c r="D87" s="94"/>
      <c r="E87" s="95"/>
      <c r="F87" s="96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s="52" customFormat="1" ht="15" customHeight="1" x14ac:dyDescent="0.25">
      <c r="A88" s="102"/>
      <c r="B88" s="93"/>
      <c r="C88" s="93"/>
      <c r="D88" s="94"/>
      <c r="E88" s="95"/>
      <c r="F88" s="96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s="52" customFormat="1" ht="15" customHeight="1" x14ac:dyDescent="0.25">
      <c r="A89" s="102"/>
      <c r="B89" s="93"/>
      <c r="C89" s="93"/>
      <c r="D89" s="94"/>
      <c r="E89" s="95"/>
      <c r="F89" s="96"/>
      <c r="G89" s="13"/>
      <c r="H89" s="13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</row>
    <row r="90" spans="1:25" s="52" customFormat="1" ht="15" customHeight="1" x14ac:dyDescent="0.25">
      <c r="A90" s="102"/>
      <c r="B90" s="93"/>
      <c r="C90" s="93"/>
      <c r="D90" s="94"/>
      <c r="E90" s="95"/>
      <c r="F90" s="9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s="52" customFormat="1" ht="15" customHeight="1" x14ac:dyDescent="0.25">
      <c r="A91" s="102"/>
      <c r="B91" s="93"/>
      <c r="C91" s="93"/>
      <c r="D91" s="94"/>
      <c r="E91" s="95"/>
      <c r="F91" s="96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s="52" customFormat="1" ht="15" customHeight="1" x14ac:dyDescent="0.25">
      <c r="A92" s="102"/>
      <c r="B92" s="93"/>
      <c r="C92" s="93"/>
      <c r="D92" s="94"/>
      <c r="E92" s="95"/>
      <c r="F92" s="9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s="52" customFormat="1" ht="15" customHeight="1" x14ac:dyDescent="0.25">
      <c r="A93" s="102"/>
      <c r="B93" s="93"/>
      <c r="C93" s="93"/>
      <c r="D93" s="94"/>
      <c r="E93" s="95"/>
      <c r="F93" s="96"/>
      <c r="G93" s="13"/>
      <c r="H93" s="1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</row>
    <row r="94" spans="1:25" s="52" customFormat="1" ht="15" customHeight="1" x14ac:dyDescent="0.25">
      <c r="A94" s="102"/>
      <c r="B94" s="93"/>
      <c r="C94" s="93"/>
      <c r="D94" s="94"/>
      <c r="E94" s="95"/>
      <c r="F94" s="9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s="52" customFormat="1" ht="15" customHeight="1" x14ac:dyDescent="0.25">
      <c r="A95" s="102"/>
      <c r="B95" s="93"/>
      <c r="C95" s="93"/>
      <c r="D95" s="94"/>
      <c r="E95" s="95"/>
      <c r="F95" s="96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s="52" customFormat="1" ht="15" customHeight="1" x14ac:dyDescent="0.25">
      <c r="A96" s="102"/>
      <c r="B96" s="93"/>
      <c r="C96" s="93"/>
      <c r="D96" s="94"/>
      <c r="E96" s="95"/>
      <c r="F96" s="9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s="52" customFormat="1" ht="15" customHeight="1" x14ac:dyDescent="0.25">
      <c r="A97" s="102"/>
      <c r="B97" s="93"/>
      <c r="C97" s="93"/>
      <c r="D97" s="94"/>
      <c r="E97" s="95"/>
      <c r="F97" s="96"/>
      <c r="G97" s="13"/>
      <c r="H97" s="13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</row>
    <row r="98" spans="1:25" s="52" customFormat="1" ht="15" customHeight="1" x14ac:dyDescent="0.25">
      <c r="A98" s="102"/>
      <c r="B98" s="93"/>
      <c r="C98" s="93"/>
      <c r="D98" s="94"/>
      <c r="E98" s="95"/>
      <c r="F98" s="9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s="52" customFormat="1" ht="15" customHeight="1" x14ac:dyDescent="0.25">
      <c r="A99" s="102"/>
      <c r="B99" s="93"/>
      <c r="C99" s="93"/>
      <c r="D99" s="94"/>
      <c r="E99" s="95"/>
      <c r="F99" s="96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s="52" customFormat="1" ht="15" customHeight="1" x14ac:dyDescent="0.25">
      <c r="A100" s="102"/>
      <c r="B100" s="93"/>
      <c r="C100" s="93"/>
      <c r="D100" s="94"/>
      <c r="E100" s="95"/>
      <c r="F100" s="96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s="52" customFormat="1" ht="15" customHeight="1" x14ac:dyDescent="0.25">
      <c r="A101" s="102"/>
      <c r="B101" s="93"/>
      <c r="C101" s="93"/>
      <c r="D101" s="94"/>
      <c r="E101" s="95"/>
      <c r="F101" s="96"/>
      <c r="G101" s="13"/>
      <c r="H101" s="13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</row>
    <row r="102" spans="1:25" s="52" customFormat="1" ht="15" customHeight="1" x14ac:dyDescent="0.25">
      <c r="A102" s="102"/>
      <c r="B102" s="93"/>
      <c r="C102" s="93"/>
      <c r="D102" s="94"/>
      <c r="E102" s="95"/>
      <c r="F102" s="96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s="52" customFormat="1" ht="15" customHeight="1" x14ac:dyDescent="0.25">
      <c r="A103" s="102"/>
      <c r="B103" s="93"/>
      <c r="C103" s="93"/>
      <c r="D103" s="94"/>
      <c r="E103" s="95"/>
      <c r="F103" s="96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s="52" customFormat="1" ht="15" customHeight="1" x14ac:dyDescent="0.25">
      <c r="A104" s="102"/>
      <c r="B104" s="93"/>
      <c r="C104" s="93"/>
      <c r="D104" s="94"/>
      <c r="E104" s="95"/>
      <c r="F104" s="96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s="52" customFormat="1" ht="15" customHeight="1" x14ac:dyDescent="0.25">
      <c r="A105" s="102"/>
      <c r="B105" s="93"/>
      <c r="C105" s="93"/>
      <c r="D105" s="94"/>
      <c r="E105" s="95"/>
      <c r="F105" s="96"/>
      <c r="G105" s="13"/>
      <c r="H105" s="13"/>
    </row>
    <row r="106" spans="1:25" ht="16.5" customHeight="1" x14ac:dyDescent="0.25"/>
    <row r="107" spans="1:25" ht="12.75" customHeight="1" x14ac:dyDescent="0.25"/>
    <row r="108" spans="1:25" ht="12.75" customHeight="1" x14ac:dyDescent="0.25">
      <c r="I108" s="103"/>
    </row>
    <row r="109" spans="1:25" ht="12.75" customHeight="1" x14ac:dyDescent="0.25">
      <c r="I109" s="98"/>
    </row>
    <row r="110" spans="1:25" ht="12.75" customHeight="1" x14ac:dyDescent="0.25">
      <c r="I110" s="98"/>
    </row>
    <row r="111" spans="1:25" ht="12.75" customHeight="1" x14ac:dyDescent="0.25">
      <c r="I111" s="98"/>
    </row>
    <row r="112" spans="1:25" x14ac:dyDescent="0.25">
      <c r="I112" s="104"/>
    </row>
    <row r="115" spans="9:9" ht="12.75" customHeight="1" x14ac:dyDescent="0.25">
      <c r="I115" s="99" t="s">
        <v>9</v>
      </c>
    </row>
    <row r="116" spans="9:9" x14ac:dyDescent="0.25">
      <c r="I116" s="98"/>
    </row>
    <row r="117" spans="9:9" x14ac:dyDescent="0.25">
      <c r="I117" s="98"/>
    </row>
    <row r="118" spans="9:9" x14ac:dyDescent="0.25">
      <c r="I118" s="98"/>
    </row>
    <row r="119" spans="9:9" ht="18.75" customHeight="1" x14ac:dyDescent="0.25">
      <c r="I119" s="99"/>
    </row>
  </sheetData>
  <mergeCells count="25">
    <mergeCell ref="A11:A12"/>
    <mergeCell ref="B11:B12"/>
    <mergeCell ref="C11:C12"/>
    <mergeCell ref="G67:H67"/>
    <mergeCell ref="G68:H68"/>
    <mergeCell ref="G70:H70"/>
    <mergeCell ref="A75:H75"/>
    <mergeCell ref="A8:H8"/>
    <mergeCell ref="A6:H6"/>
    <mergeCell ref="A9:H10"/>
    <mergeCell ref="A76:B77"/>
    <mergeCell ref="D76:H77"/>
    <mergeCell ref="G73:H73"/>
    <mergeCell ref="G69:H69"/>
    <mergeCell ref="E11:F11"/>
    <mergeCell ref="G11:H11"/>
    <mergeCell ref="A13:F13"/>
    <mergeCell ref="D11:D12"/>
    <mergeCell ref="G71:H71"/>
    <mergeCell ref="G72:H72"/>
    <mergeCell ref="A1:I1"/>
    <mergeCell ref="A2:I2"/>
    <mergeCell ref="A3:I3"/>
    <mergeCell ref="A4:I4"/>
    <mergeCell ref="A5:I5"/>
  </mergeCells>
  <pageMargins left="0.70866141732283472" right="0.70866141732283472" top="0.35433070866141736" bottom="0.35433070866141736" header="0.31496062992125984" footer="0.31496062992125984"/>
  <pageSetup paperSize="9" scale="35" fitToHeight="4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Форма подачі КП, буд. 5, Севен</vt:lpstr>
      <vt:lpstr>'Форма подачі КП, буд. 5, Севен'!Область_друку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yijendra</dc:creator>
  <cp:lastModifiedBy>Андрій Стрєлов</cp:lastModifiedBy>
  <cp:lastPrinted>2020-07-09T09:10:01Z</cp:lastPrinted>
  <dcterms:created xsi:type="dcterms:W3CDTF">2007-12-27T22:49:05Z</dcterms:created>
  <dcterms:modified xsi:type="dcterms:W3CDTF">2022-09-07T13:54:29Z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1049-11.2.0.9431</vt:lpwstr>
  </property>
</Properties>
</file>